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628" firstSheet="1" activeTab="10"/>
  </bookViews>
  <sheets>
    <sheet name="Excavator" sheetId="1" r:id="rId1"/>
    <sheet name="Supervisor" sheetId="2" r:id="rId2"/>
    <sheet name="Field Officer" sheetId="3" r:id="rId3"/>
    <sheet name="Project Manager" sheetId="4" r:id="rId4"/>
    <sheet name="Junior CRM SMR" sheetId="5" r:id="rId5"/>
    <sheet name="Senior CRM SMR" sheetId="6" r:id="rId6"/>
    <sheet name="Conservation" sheetId="11" r:id="rId7"/>
    <sheet name="Specialist" sheetId="7" r:id="rId8"/>
    <sheet name="Illustrator" sheetId="8" r:id="rId9"/>
    <sheet name="Consultants" sheetId="9" r:id="rId10"/>
    <sheet name="Misc." sheetId="10" r:id="rId11"/>
  </sheets>
  <calcPr calcId="145621"/>
</workbook>
</file>

<file path=xl/calcChain.xml><?xml version="1.0" encoding="utf-8"?>
<calcChain xmlns="http://schemas.openxmlformats.org/spreadsheetml/2006/main">
  <c r="E65" i="11" l="1"/>
  <c r="E64" i="11"/>
  <c r="D64" i="11"/>
  <c r="E86" i="11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E103" i="1"/>
  <c r="E104" i="1"/>
  <c r="E102" i="1"/>
  <c r="E101" i="1"/>
  <c r="E100" i="1"/>
  <c r="E95" i="1"/>
  <c r="E96" i="1"/>
  <c r="D95" i="1"/>
  <c r="D96" i="1" s="1"/>
  <c r="E31" i="2"/>
  <c r="E32" i="2"/>
  <c r="E33" i="2"/>
  <c r="E34" i="2"/>
  <c r="E35" i="2"/>
  <c r="E36" i="2"/>
  <c r="E30" i="2"/>
  <c r="E25" i="2"/>
  <c r="E26" i="2" s="1"/>
  <c r="D25" i="2"/>
  <c r="D26" i="2" s="1"/>
  <c r="F30" i="3"/>
  <c r="F31" i="3"/>
  <c r="F32" i="3"/>
  <c r="F33" i="3"/>
  <c r="F34" i="3"/>
  <c r="F35" i="3"/>
  <c r="F36" i="3"/>
  <c r="F37" i="3"/>
  <c r="F39" i="3"/>
  <c r="F29" i="3"/>
  <c r="F24" i="3"/>
  <c r="F25" i="3" s="1"/>
  <c r="E24" i="3"/>
  <c r="E25" i="3" s="1"/>
  <c r="F30" i="4"/>
  <c r="F31" i="4"/>
  <c r="F32" i="4"/>
  <c r="F33" i="4"/>
  <c r="F34" i="4"/>
  <c r="F35" i="4"/>
  <c r="F36" i="4"/>
  <c r="F37" i="4"/>
  <c r="F38" i="4"/>
  <c r="F39" i="4"/>
  <c r="F40" i="4"/>
  <c r="F29" i="4"/>
  <c r="F24" i="4"/>
  <c r="G2" i="4"/>
  <c r="F25" i="4"/>
  <c r="E24" i="4"/>
  <c r="E25" i="4"/>
  <c r="E149" i="5"/>
  <c r="E137" i="5"/>
  <c r="E153" i="5"/>
  <c r="E152" i="5"/>
  <c r="E151" i="5"/>
  <c r="E150" i="5"/>
  <c r="E147" i="5"/>
  <c r="E148" i="5"/>
  <c r="E146" i="5"/>
  <c r="E145" i="5"/>
  <c r="E144" i="5"/>
  <c r="E143" i="5"/>
  <c r="E142" i="5"/>
  <c r="E141" i="5"/>
  <c r="E140" i="5"/>
  <c r="E139" i="5"/>
  <c r="D138" i="5"/>
  <c r="E138" i="5" s="1"/>
  <c r="E132" i="5"/>
  <c r="E133" i="5" s="1"/>
  <c r="D132" i="5"/>
  <c r="D133" i="5" s="1"/>
  <c r="E120" i="6"/>
  <c r="E119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18" i="6"/>
  <c r="E113" i="6"/>
  <c r="E114" i="6" s="1"/>
  <c r="D113" i="6"/>
  <c r="D114" i="6" s="1"/>
  <c r="F34" i="7"/>
  <c r="F35" i="7" s="1"/>
  <c r="G2" i="7"/>
  <c r="G4" i="7"/>
  <c r="G5" i="7"/>
  <c r="G6" i="7"/>
  <c r="G10" i="7"/>
  <c r="G11" i="7"/>
  <c r="G20" i="7"/>
  <c r="G21" i="7"/>
  <c r="G22" i="7"/>
  <c r="G24" i="7"/>
  <c r="G25" i="7"/>
  <c r="G28" i="7"/>
  <c r="G29" i="7"/>
  <c r="G30" i="7"/>
  <c r="G31" i="7"/>
  <c r="G27" i="7"/>
  <c r="G23" i="7"/>
  <c r="G7" i="7"/>
  <c r="G18" i="7"/>
  <c r="G15" i="7"/>
  <c r="G12" i="7"/>
  <c r="G14" i="7"/>
  <c r="G17" i="7"/>
  <c r="G26" i="7"/>
  <c r="G8" i="7"/>
  <c r="G16" i="7"/>
  <c r="G3" i="7"/>
  <c r="G13" i="7"/>
  <c r="G19" i="7"/>
  <c r="G9" i="7"/>
  <c r="E34" i="7"/>
  <c r="F57" i="7" s="1"/>
  <c r="E18" i="8"/>
  <c r="E19" i="8" s="1"/>
  <c r="F3" i="8"/>
  <c r="F4" i="8"/>
  <c r="F5" i="8"/>
  <c r="F6" i="8"/>
  <c r="F7" i="8"/>
  <c r="F8" i="8"/>
  <c r="F9" i="8"/>
  <c r="F10" i="8"/>
  <c r="F11" i="8"/>
  <c r="F2" i="8"/>
  <c r="D18" i="8"/>
  <c r="D19" i="8" s="1"/>
  <c r="E9" i="9"/>
  <c r="E10" i="9" s="1"/>
  <c r="F2" i="9"/>
  <c r="F3" i="9"/>
  <c r="F4" i="9"/>
  <c r="F5" i="9"/>
  <c r="F9" i="9" s="1"/>
  <c r="F10" i="9" s="1"/>
  <c r="F6" i="9"/>
  <c r="F7" i="9"/>
  <c r="D9" i="9"/>
  <c r="D10" i="9" s="1"/>
  <c r="F3" i="2"/>
  <c r="F18" i="1"/>
  <c r="F90" i="5"/>
  <c r="F125" i="5"/>
  <c r="F72" i="1"/>
  <c r="G10" i="3"/>
  <c r="F69" i="5"/>
  <c r="F33" i="5"/>
  <c r="F79" i="1"/>
  <c r="F66" i="1"/>
  <c r="G3" i="4"/>
  <c r="G6" i="4"/>
  <c r="G4" i="4"/>
  <c r="G24" i="4" s="1"/>
  <c r="G25" i="4" s="1"/>
  <c r="G5" i="4"/>
  <c r="G7" i="4"/>
  <c r="G8" i="4"/>
  <c r="G9" i="4"/>
  <c r="G10" i="4"/>
  <c r="G11" i="4"/>
  <c r="G13" i="4"/>
  <c r="G14" i="4"/>
  <c r="G16" i="4"/>
  <c r="G17" i="4"/>
  <c r="G18" i="4"/>
  <c r="G15" i="4"/>
  <c r="G12" i="4"/>
  <c r="F16" i="2"/>
  <c r="F89" i="5"/>
  <c r="F90" i="1"/>
  <c r="F5" i="2"/>
  <c r="F82" i="1"/>
  <c r="F22" i="1"/>
  <c r="F35" i="5"/>
  <c r="G13" i="3"/>
  <c r="F52" i="6"/>
  <c r="F70" i="6"/>
  <c r="F65" i="6"/>
  <c r="F3" i="6"/>
  <c r="F18" i="6"/>
  <c r="F14" i="6"/>
  <c r="F67" i="6"/>
  <c r="F9" i="6"/>
  <c r="F7" i="6"/>
  <c r="F22" i="6"/>
  <c r="F16" i="6"/>
  <c r="F17" i="6"/>
  <c r="F28" i="6"/>
  <c r="F37" i="6"/>
  <c r="F41" i="6"/>
  <c r="F45" i="6"/>
  <c r="F46" i="6"/>
  <c r="F47" i="6"/>
  <c r="F48" i="6"/>
  <c r="F55" i="6"/>
  <c r="F57" i="6"/>
  <c r="F58" i="6"/>
  <c r="F68" i="6"/>
  <c r="F71" i="6"/>
  <c r="F72" i="6"/>
  <c r="F98" i="6"/>
  <c r="F99" i="6"/>
  <c r="F36" i="6"/>
  <c r="F76" i="6"/>
  <c r="F32" i="6"/>
  <c r="F13" i="6"/>
  <c r="F51" i="6"/>
  <c r="F54" i="6"/>
  <c r="F56" i="6"/>
  <c r="F15" i="6"/>
  <c r="F59" i="6"/>
  <c r="F100" i="6"/>
  <c r="F42" i="6"/>
  <c r="F29" i="6"/>
  <c r="F30" i="6"/>
  <c r="F19" i="6"/>
  <c r="F33" i="6"/>
  <c r="F34" i="6"/>
  <c r="F63" i="6"/>
  <c r="F64" i="6"/>
  <c r="F44" i="6"/>
  <c r="F53" i="6"/>
  <c r="F69" i="6"/>
  <c r="F49" i="6"/>
  <c r="F4" i="6"/>
  <c r="F5" i="6"/>
  <c r="F6" i="6"/>
  <c r="F8" i="6"/>
  <c r="F10" i="6"/>
  <c r="F21" i="6"/>
  <c r="F23" i="6"/>
  <c r="F24" i="6"/>
  <c r="F35" i="6"/>
  <c r="F39" i="6"/>
  <c r="F40" i="6"/>
  <c r="F60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11" i="6"/>
  <c r="F43" i="6"/>
  <c r="F97" i="6"/>
  <c r="F26" i="6"/>
  <c r="F27" i="6"/>
  <c r="F73" i="6"/>
  <c r="F61" i="6"/>
  <c r="F77" i="6"/>
  <c r="F25" i="6"/>
  <c r="F96" i="6"/>
  <c r="F66" i="6"/>
  <c r="F62" i="6"/>
  <c r="F31" i="6"/>
  <c r="F74" i="6"/>
  <c r="F75" i="6"/>
  <c r="F20" i="6"/>
  <c r="F50" i="6"/>
  <c r="F12" i="6"/>
  <c r="F38" i="6"/>
  <c r="F31" i="5"/>
  <c r="G19" i="3"/>
  <c r="F85" i="1"/>
  <c r="G6" i="3"/>
  <c r="F8" i="2"/>
  <c r="G5" i="3"/>
  <c r="F28" i="5"/>
  <c r="F113" i="5"/>
  <c r="F83" i="1"/>
  <c r="F81" i="1"/>
  <c r="F30" i="5"/>
  <c r="F27" i="5"/>
  <c r="F21" i="1"/>
  <c r="F100" i="5"/>
  <c r="F76" i="1"/>
  <c r="F88" i="1"/>
  <c r="F4" i="2"/>
  <c r="F2" i="2"/>
  <c r="F20" i="1"/>
  <c r="F73" i="5"/>
  <c r="F73" i="1"/>
  <c r="F23" i="1"/>
  <c r="F14" i="2"/>
  <c r="F59" i="5"/>
  <c r="F71" i="1"/>
  <c r="G12" i="3"/>
  <c r="F11" i="1"/>
  <c r="F75" i="1"/>
  <c r="F65" i="1"/>
  <c r="F78" i="1"/>
  <c r="F80" i="1"/>
  <c r="F64" i="1"/>
  <c r="F13" i="5"/>
  <c r="F58" i="5"/>
  <c r="F39" i="5"/>
  <c r="F86" i="1"/>
  <c r="F4" i="5"/>
  <c r="F105" i="5"/>
  <c r="F123" i="5"/>
  <c r="F84" i="1"/>
  <c r="F12" i="5"/>
  <c r="G8" i="3"/>
  <c r="F19" i="1"/>
  <c r="F89" i="1"/>
  <c r="G11" i="3"/>
  <c r="G9" i="3"/>
  <c r="F9" i="2"/>
  <c r="F115" i="5"/>
  <c r="F93" i="5"/>
  <c r="F69" i="1"/>
  <c r="F14" i="1"/>
  <c r="F2" i="1"/>
  <c r="F3" i="1"/>
  <c r="F4" i="1"/>
  <c r="F5" i="1"/>
  <c r="F6" i="1"/>
  <c r="F7" i="1"/>
  <c r="F8" i="1"/>
  <c r="F9" i="1"/>
  <c r="F10" i="1"/>
  <c r="F12" i="1"/>
  <c r="F13" i="1"/>
  <c r="F15" i="1"/>
  <c r="F16" i="1"/>
  <c r="F17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7" i="1"/>
  <c r="F68" i="1"/>
  <c r="F70" i="1"/>
  <c r="F74" i="1"/>
  <c r="F77" i="1"/>
  <c r="F87" i="1"/>
  <c r="F91" i="1"/>
  <c r="F92" i="1"/>
  <c r="F57" i="5"/>
  <c r="G2" i="3"/>
  <c r="G3" i="3"/>
  <c r="G4" i="3"/>
  <c r="G7" i="3"/>
  <c r="G14" i="3"/>
  <c r="G15" i="3"/>
  <c r="G16" i="3"/>
  <c r="G17" i="3"/>
  <c r="G18" i="3"/>
  <c r="F2" i="5"/>
  <c r="F3" i="5"/>
  <c r="F5" i="5"/>
  <c r="F6" i="5"/>
  <c r="F7" i="5"/>
  <c r="F9" i="5"/>
  <c r="F10" i="5"/>
  <c r="F11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8" i="5"/>
  <c r="F29" i="5"/>
  <c r="F32" i="5"/>
  <c r="F34" i="5"/>
  <c r="F36" i="5"/>
  <c r="F37" i="5"/>
  <c r="F38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60" i="5"/>
  <c r="F61" i="5"/>
  <c r="F62" i="5"/>
  <c r="F63" i="5"/>
  <c r="F64" i="5"/>
  <c r="F65" i="5"/>
  <c r="F66" i="5"/>
  <c r="F67" i="5"/>
  <c r="F68" i="5"/>
  <c r="F70" i="5"/>
  <c r="F71" i="5"/>
  <c r="F72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91" i="5"/>
  <c r="F92" i="5"/>
  <c r="F94" i="5"/>
  <c r="F95" i="5"/>
  <c r="F96" i="5"/>
  <c r="F97" i="5"/>
  <c r="F98" i="5"/>
  <c r="F99" i="5"/>
  <c r="F101" i="5"/>
  <c r="F102" i="5"/>
  <c r="F104" i="5"/>
  <c r="F103" i="5"/>
  <c r="F106" i="5"/>
  <c r="F107" i="5"/>
  <c r="F108" i="5"/>
  <c r="F109" i="5"/>
  <c r="F111" i="5"/>
  <c r="F112" i="5"/>
  <c r="F110" i="5"/>
  <c r="F114" i="5"/>
  <c r="F116" i="5"/>
  <c r="F117" i="5"/>
  <c r="F118" i="5"/>
  <c r="F119" i="5"/>
  <c r="F120" i="5"/>
  <c r="F121" i="5"/>
  <c r="F122" i="5"/>
  <c r="F124" i="5"/>
  <c r="F126" i="5"/>
  <c r="G2" i="10"/>
  <c r="G3" i="10"/>
  <c r="F6" i="2"/>
  <c r="F7" i="2"/>
  <c r="F10" i="2"/>
  <c r="F11" i="2"/>
  <c r="F12" i="2"/>
  <c r="F13" i="2"/>
  <c r="F15" i="2"/>
  <c r="F17" i="2"/>
  <c r="F18" i="2"/>
  <c r="F19" i="2"/>
  <c r="F20" i="2"/>
  <c r="F21" i="2"/>
  <c r="F18" i="8" l="1"/>
  <c r="F19" i="8" s="1"/>
  <c r="F64" i="11"/>
  <c r="E71" i="11"/>
  <c r="E75" i="11"/>
  <c r="E79" i="11"/>
  <c r="E87" i="11"/>
  <c r="F65" i="11"/>
  <c r="E72" i="11"/>
  <c r="E76" i="11"/>
  <c r="E80" i="11"/>
  <c r="E84" i="11"/>
  <c r="E69" i="11"/>
  <c r="E73" i="11"/>
  <c r="E77" i="11"/>
  <c r="E81" i="11"/>
  <c r="E85" i="11"/>
  <c r="E83" i="11"/>
  <c r="D65" i="11"/>
  <c r="E70" i="11"/>
  <c r="E74" i="11"/>
  <c r="E78" i="11"/>
  <c r="E82" i="11"/>
  <c r="F45" i="7"/>
  <c r="F50" i="7"/>
  <c r="F55" i="7"/>
  <c r="F42" i="7"/>
  <c r="F47" i="7"/>
  <c r="F53" i="7"/>
  <c r="F41" i="7"/>
  <c r="G34" i="7"/>
  <c r="G35" i="7" s="1"/>
  <c r="F39" i="7"/>
  <c r="F46" i="7"/>
  <c r="F51" i="7"/>
  <c r="F58" i="7"/>
  <c r="E35" i="7"/>
  <c r="F43" i="7"/>
  <c r="F49" i="7"/>
  <c r="F54" i="7"/>
  <c r="F113" i="6"/>
  <c r="F114" i="6" s="1"/>
  <c r="G24" i="3"/>
  <c r="G25" i="3" s="1"/>
  <c r="F132" i="5"/>
  <c r="F133" i="5" s="1"/>
  <c r="F25" i="2"/>
  <c r="F26" i="2" s="1"/>
  <c r="F95" i="1"/>
  <c r="F96" i="1" s="1"/>
  <c r="F40" i="7"/>
  <c r="F44" i="7"/>
  <c r="F48" i="7"/>
  <c r="F52" i="7"/>
  <c r="F56" i="7"/>
</calcChain>
</file>

<file path=xl/sharedStrings.xml><?xml version="1.0" encoding="utf-8"?>
<sst xmlns="http://schemas.openxmlformats.org/spreadsheetml/2006/main" count="1958" uniqueCount="780">
  <si>
    <t xml:space="preserve">Finds Liaison Officer For Durham and Teesside </t>
  </si>
  <si>
    <t xml:space="preserve">Senior Site Assistants </t>
  </si>
  <si>
    <t xml:space="preserve">Documentation Assistant (Archaeology) </t>
  </si>
  <si>
    <t>Shire Hall in Bury St Edmunds or St Edmund House in Ipswich</t>
  </si>
  <si>
    <t>Survey Assistants</t>
  </si>
  <si>
    <t>Archaeology Service, Gloucestershire County Counci</t>
  </si>
  <si>
    <t>Archaeology Scotland</t>
  </si>
  <si>
    <t>East Sussex County Council</t>
  </si>
  <si>
    <t>Investigator, Aerial Survey and Investigation</t>
  </si>
  <si>
    <t>Shire Hall, Gloucester and site</t>
  </si>
  <si>
    <t>Community Heritage Officer</t>
  </si>
  <si>
    <t>Cairngorms National Park Authority.</t>
  </si>
  <si>
    <t>Grantown-on-Spey</t>
  </si>
  <si>
    <t>Musselburgh</t>
  </si>
  <si>
    <t>Cultural Landscape Advisor  High Weald AONB Joint Advisory Committee</t>
  </si>
  <si>
    <t xml:space="preserve">Bury St Edmunds </t>
  </si>
  <si>
    <t xml:space="preserve">Cornwall Council </t>
  </si>
  <si>
    <t>West Cornwall</t>
  </si>
  <si>
    <t>Newmarket, Suffolk</t>
  </si>
  <si>
    <t>Central Bedfordshire County Council</t>
  </si>
  <si>
    <t>Records Assistant (Numismatics)</t>
  </si>
  <si>
    <t>Newport , South Wales</t>
  </si>
  <si>
    <t>Assistant Conservation and HER Officer</t>
  </si>
  <si>
    <t>Bedford Borough Council</t>
  </si>
  <si>
    <t xml:space="preserve">Yorkshire Wolds near Bridlington </t>
  </si>
  <si>
    <t>Archaeological and HER Officer</t>
  </si>
  <si>
    <t>Historic Environment Team, Bedford</t>
  </si>
  <si>
    <t>Archaeology Learning Bursary Placement</t>
  </si>
  <si>
    <t>Blueschool House, Hereford</t>
  </si>
  <si>
    <t>Hull City Council</t>
  </si>
  <si>
    <t>Hull and East Riding Museum</t>
  </si>
  <si>
    <t>Comhairle nan Eilean Siar, Stornoway, Lewis</t>
  </si>
  <si>
    <t>Museum nan Eilean, Stornoway, Isle of Lewis</t>
  </si>
  <si>
    <t>Graphic Assistant</t>
  </si>
  <si>
    <t>Belfast, N.Ireland</t>
  </si>
  <si>
    <t>Historic Buildings Records Assistant</t>
  </si>
  <si>
    <t>Nottinghamshire County Council</t>
  </si>
  <si>
    <t>Trent Bridge House, West Bridgford</t>
  </si>
  <si>
    <t>Temporary Historic Environment Records Officer (1 year contract)</t>
  </si>
  <si>
    <t>Musselburgh, Scotland</t>
  </si>
  <si>
    <t>Oxford Archaeology South and East</t>
  </si>
  <si>
    <t>Oxford and Cambridge</t>
  </si>
  <si>
    <t>Technician</t>
  </si>
  <si>
    <t>Palaeoecology Research Services Limited</t>
  </si>
  <si>
    <t>Land Management and Biodiversity Advisors (Historic Environment role)</t>
  </si>
  <si>
    <t>Albion Archaeology (Central Bedfordshire Council)</t>
  </si>
  <si>
    <t>Bedford and region</t>
  </si>
  <si>
    <t>Oxford Archaeology South and North</t>
  </si>
  <si>
    <t>Southern and Northern England</t>
  </si>
  <si>
    <t>Renaissance Regional Conservator (Cambridgeshire and Peterborough)</t>
  </si>
  <si>
    <t>Finds Liaison Officer - East Berkshire (Portable Antiquities Scheme)</t>
  </si>
  <si>
    <t>Assistant Archaeologist - Short Contract</t>
  </si>
  <si>
    <t>Sussex and Kent</t>
  </si>
  <si>
    <t>MAP Archaeological Consultancy Ltd</t>
  </si>
  <si>
    <t>Malton, North Yorkshire</t>
  </si>
  <si>
    <t>Casework Assistants (2)</t>
  </si>
  <si>
    <t>Finds and Environmental Specialists</t>
  </si>
  <si>
    <t>East of England</t>
  </si>
  <si>
    <t>Chippenham</t>
  </si>
  <si>
    <t>Post-Excavation Assistant</t>
  </si>
  <si>
    <t>Archaeology South-East UCL</t>
  </si>
  <si>
    <t>Hereford</t>
  </si>
  <si>
    <t>Northern England</t>
  </si>
  <si>
    <t>Morley, Leeds</t>
  </si>
  <si>
    <t>Archaeological Assistants</t>
  </si>
  <si>
    <t>Herefordshire Council</t>
  </si>
  <si>
    <t>Newport City Council</t>
  </si>
  <si>
    <t>Stratascan Limited</t>
  </si>
  <si>
    <t>Upton upon Severn</t>
  </si>
  <si>
    <t>Hull</t>
  </si>
  <si>
    <t>Archaeological Technician/Assistant Archaeological Supervisor</t>
  </si>
  <si>
    <t>Archaeological Project Assistants</t>
  </si>
  <si>
    <t>Durham</t>
  </si>
  <si>
    <t>Cambridge Archaeological Unit</t>
  </si>
  <si>
    <t>Cirencester, Gloucestershire</t>
  </si>
  <si>
    <t>Lincolnshire</t>
  </si>
  <si>
    <t>Field Archaeologists</t>
  </si>
  <si>
    <t>BAJR</t>
  </si>
  <si>
    <t>Suffolk County Council</t>
  </si>
  <si>
    <t>Assistant Head of Burial Archaeology</t>
  </si>
  <si>
    <t>Pre-Construct Archaeology (Lincoln)</t>
  </si>
  <si>
    <t>Archaeological Solutions</t>
  </si>
  <si>
    <t>Project Supervisor</t>
  </si>
  <si>
    <t>Head of Archaeological Archives</t>
  </si>
  <si>
    <t>North Pennines Archaeology Ltd</t>
  </si>
  <si>
    <t>BURY ST EDMUNDS</t>
  </si>
  <si>
    <t>ADS Ltd</t>
  </si>
  <si>
    <t>Salisbury, Wiltshire</t>
  </si>
  <si>
    <t>University of Cambridge</t>
  </si>
  <si>
    <t>Durham County Council</t>
  </si>
  <si>
    <t>Archaeological Services WYAS</t>
  </si>
  <si>
    <t>Archaeological Site Assistants</t>
  </si>
  <si>
    <t>Site Excavators</t>
  </si>
  <si>
    <t>Earthworks Archaeology</t>
  </si>
  <si>
    <t>CFA Archaeology Ltd</t>
  </si>
  <si>
    <t>Site Assistant</t>
  </si>
  <si>
    <t>Field Officer</t>
  </si>
  <si>
    <t>title</t>
  </si>
  <si>
    <t>Date</t>
  </si>
  <si>
    <t>Employer</t>
  </si>
  <si>
    <t>Starting Pay</t>
  </si>
  <si>
    <t>High Pay</t>
  </si>
  <si>
    <t>IFA</t>
  </si>
  <si>
    <t>temp</t>
  </si>
  <si>
    <t>duration</t>
  </si>
  <si>
    <t>Location</t>
  </si>
  <si>
    <t>Project Assistants</t>
  </si>
  <si>
    <t xml:space="preserve">Albion Archaeology </t>
  </si>
  <si>
    <t>Bedford</t>
  </si>
  <si>
    <t>Assistant Archaeologists</t>
  </si>
  <si>
    <t>Wessex Archaeology</t>
  </si>
  <si>
    <t>Salisbury</t>
  </si>
  <si>
    <t>Yeovil, Somerset</t>
  </si>
  <si>
    <t>Archaeological Excavation Assistants</t>
  </si>
  <si>
    <t>Bishop Grosseteste University College Lincoln</t>
  </si>
  <si>
    <t>Lincoln</t>
  </si>
  <si>
    <t>Site Assistants</t>
  </si>
  <si>
    <t>Tyne &amp; Wear Archives &amp; Museums</t>
  </si>
  <si>
    <t>Arbeia Roman Fort, South Shields</t>
  </si>
  <si>
    <t>Oxford Archaeology</t>
  </si>
  <si>
    <t>UK</t>
  </si>
  <si>
    <t>6 months</t>
  </si>
  <si>
    <t>Thanet, Kent</t>
  </si>
  <si>
    <t>salisbury</t>
  </si>
  <si>
    <t>Archaeologists</t>
  </si>
  <si>
    <t>Cotswold Archaeology</t>
  </si>
  <si>
    <t>UK-wide</t>
  </si>
  <si>
    <t xml:space="preserve">Project Assistant </t>
  </si>
  <si>
    <t>Newport CC</t>
  </si>
  <si>
    <t>10 months</t>
  </si>
  <si>
    <t xml:space="preserve">Newport Museum &amp; Art Gallery </t>
  </si>
  <si>
    <t xml:space="preserve">Site Assistants </t>
  </si>
  <si>
    <t xml:space="preserve">Cambrian Archaeological Projects </t>
  </si>
  <si>
    <t xml:space="preserve">Wales and the Border Counties </t>
  </si>
  <si>
    <r>
      <t xml:space="preserve"> </t>
    </r>
    <r>
      <rPr>
        <sz val="10"/>
        <rFont val="Times New Roman"/>
        <family val="1"/>
      </rPr>
      <t>Senior Archaeological Assistant</t>
    </r>
  </si>
  <si>
    <t>Archaeology Service, Gloucester CC</t>
  </si>
  <si>
    <t>9 months</t>
  </si>
  <si>
    <t xml:space="preserve">Project Archaeologists and Finds and Environmental Assistants </t>
  </si>
  <si>
    <t>English Heritage</t>
  </si>
  <si>
    <t>Birdoswald on Hadrian’s Wall, Cumbria</t>
  </si>
  <si>
    <t xml:space="preserve">Assistant Archaeologist </t>
  </si>
  <si>
    <t>Hampshire CC</t>
  </si>
  <si>
    <t>Winchester</t>
  </si>
  <si>
    <t>count</t>
  </si>
  <si>
    <t xml:space="preserve">average </t>
  </si>
  <si>
    <t xml:space="preserve">high </t>
  </si>
  <si>
    <t>low</t>
  </si>
  <si>
    <t>Supervisors</t>
  </si>
  <si>
    <t>Archaeological Project Supervisor</t>
  </si>
  <si>
    <t>Essex County Council</t>
  </si>
  <si>
    <t>Braintree</t>
  </si>
  <si>
    <t xml:space="preserve">Project Supervisors </t>
  </si>
  <si>
    <t xml:space="preserve">Archaeologist </t>
  </si>
  <si>
    <t>permanent</t>
  </si>
  <si>
    <t>Edinburgh</t>
  </si>
  <si>
    <t>Field Supervisor</t>
  </si>
  <si>
    <t>Worcestershire County Council</t>
  </si>
  <si>
    <t>1yr</t>
  </si>
  <si>
    <t xml:space="preserve">Project Supervisor </t>
  </si>
  <si>
    <t xml:space="preserve">AOC Archaeology Group </t>
  </si>
  <si>
    <t>London</t>
  </si>
  <si>
    <t>Archaeological Finds/Environmental Supervisor</t>
  </si>
  <si>
    <t xml:space="preserve">Site Supervisor, Finds, Human Remains and Environmental Supervisors </t>
  </si>
  <si>
    <t>2805/09</t>
  </si>
  <si>
    <t>avg</t>
  </si>
  <si>
    <t>high</t>
  </si>
  <si>
    <t>Title</t>
  </si>
  <si>
    <t xml:space="preserve">Senior Archaeologist </t>
  </si>
  <si>
    <t>Assistant Project Officer</t>
  </si>
  <si>
    <t>Project Officers</t>
  </si>
  <si>
    <t>Project Officer</t>
  </si>
  <si>
    <t xml:space="preserve">permanent </t>
  </si>
  <si>
    <t>University of Worcester, Henwick Grove, Worcester</t>
  </si>
  <si>
    <r>
      <t>Field Officer</t>
    </r>
    <r>
      <rPr>
        <sz val="10"/>
        <color indexed="8"/>
        <rFont val="Arial"/>
        <family val="2"/>
      </rPr>
      <t xml:space="preserve"> </t>
    </r>
  </si>
  <si>
    <t xml:space="preserve">Bournemouth Archaeology </t>
  </si>
  <si>
    <t>fixed term</t>
  </si>
  <si>
    <t>Bournemouth University</t>
  </si>
  <si>
    <t>Senior Project Officer (Fieldwork)</t>
  </si>
  <si>
    <t>Cirencester</t>
  </si>
  <si>
    <t>NORTHERN ARCHAEOLOGICAL ASSOCIATES LTD</t>
  </si>
  <si>
    <t>Harmire Enterprise Park, Barnard Castle</t>
  </si>
  <si>
    <t xml:space="preserve">Business Manager </t>
  </si>
  <si>
    <t>Project Manager</t>
  </si>
  <si>
    <t xml:space="preserve">Principal Archaeologist </t>
  </si>
  <si>
    <t>University of Salford, School of the Built Environment</t>
  </si>
  <si>
    <t>Centre for Applied Archaeology</t>
  </si>
  <si>
    <t xml:space="preserve">Project Manager for Wessex Archaeology’s Regional Operation </t>
  </si>
  <si>
    <t>Sheffield</t>
  </si>
  <si>
    <t xml:space="preserve">Post Excavation Manager </t>
  </si>
  <si>
    <t>Kemble Head Office</t>
  </si>
  <si>
    <t>UCL Institute of Archaeology</t>
  </si>
  <si>
    <t>Brighton</t>
  </si>
  <si>
    <t>Divisional Manager</t>
  </si>
  <si>
    <t>Regional Manager</t>
  </si>
  <si>
    <t>Maidstone, Kent</t>
  </si>
  <si>
    <t>temo</t>
  </si>
  <si>
    <t xml:space="preserve">Assistant House Steward </t>
  </si>
  <si>
    <t>National Trust</t>
  </si>
  <si>
    <t xml:space="preserve">Lacock Abbey &amp; House, Wessex </t>
  </si>
  <si>
    <t>Steward</t>
  </si>
  <si>
    <t xml:space="preserve">Tintagel, Cornwall </t>
  </si>
  <si>
    <t xml:space="preserve">Mr Hardman’s House &amp; Photographic Studio, Liverpool </t>
  </si>
  <si>
    <t>Heritage Protection Administrator</t>
  </si>
  <si>
    <t>York</t>
  </si>
  <si>
    <t>Heritage Boatyard Supervisor</t>
  </si>
  <si>
    <t>National Waterways Museum</t>
  </si>
  <si>
    <t>1 yr</t>
  </si>
  <si>
    <t>Ellesmere Port</t>
  </si>
  <si>
    <t xml:space="preserve">Heritage Management Assistant </t>
  </si>
  <si>
    <t xml:space="preserve">The Dyfed Archaeological Trust </t>
  </si>
  <si>
    <t>4 months</t>
  </si>
  <si>
    <t>Llandeilo, Carmarthenshire</t>
  </si>
  <si>
    <t>Assistant Historic Environment Record Officers</t>
  </si>
  <si>
    <t xml:space="preserve">West Yorkshire Archaeology Advisory Service </t>
  </si>
  <si>
    <t>Wakefield</t>
  </si>
  <si>
    <t>House Steward</t>
  </si>
  <si>
    <t>Lyme Park, North West</t>
  </si>
  <si>
    <t>Overbecks, Devon &amp; Cornwall</t>
  </si>
  <si>
    <t xml:space="preserve">The Argory, Northern Ireland </t>
  </si>
  <si>
    <t xml:space="preserve">Springhill, Northern Ireland </t>
  </si>
  <si>
    <t xml:space="preserve">Knowle House </t>
  </si>
  <si>
    <t>Cambridgeshire County Council</t>
  </si>
  <si>
    <t>Shire Hall, Cambridge</t>
  </si>
  <si>
    <t xml:space="preserve">Mompesson House, Wessex </t>
  </si>
  <si>
    <t>Standen, South East</t>
  </si>
  <si>
    <t xml:space="preserve">Aerial Survey </t>
  </si>
  <si>
    <t>Swindon</t>
  </si>
  <si>
    <t xml:space="preserve">Archaeological Survey and Investigation </t>
  </si>
  <si>
    <t>Cambridge</t>
  </si>
  <si>
    <t xml:space="preserve">Survey of London/Architectural Graphics </t>
  </si>
  <si>
    <t>Finds</t>
  </si>
  <si>
    <t>Bristol</t>
  </si>
  <si>
    <t>Historic Environment Record Assistant</t>
  </si>
  <si>
    <t xml:space="preserve">Exmoor National Park </t>
  </si>
  <si>
    <t>Historic Buildings Advisor</t>
  </si>
  <si>
    <t xml:space="preserve">Assistant Historic Environment Record Officer </t>
  </si>
  <si>
    <t>Norfolk Landscape Archaeology</t>
  </si>
  <si>
    <t>Norfolk</t>
  </si>
  <si>
    <t>Portable Antiquities Scheme 6 Month Internship</t>
  </si>
  <si>
    <t>National Museums Liverpool</t>
  </si>
  <si>
    <t>IfA Workplace Learning Bursary in Historic Landscape Research</t>
  </si>
  <si>
    <t>New Forest National Park Authority</t>
  </si>
  <si>
    <t xml:space="preserve">Archaeologists </t>
  </si>
  <si>
    <t>Museum of London</t>
  </si>
  <si>
    <t>Mortimer Wheeler House</t>
  </si>
  <si>
    <t xml:space="preserve">Seasonal Heritage Assistant </t>
  </si>
  <si>
    <t>Aberdeenshire Council</t>
  </si>
  <si>
    <t>3 months</t>
  </si>
  <si>
    <t>Archaeological Finds Specialist</t>
  </si>
  <si>
    <t>Suffolk CC</t>
  </si>
  <si>
    <t>2 yrs</t>
  </si>
  <si>
    <t>Bury St Edmunds Area</t>
  </si>
  <si>
    <t xml:space="preserve">Penrhyn Castle </t>
  </si>
  <si>
    <t>Plas Newydd, Wales</t>
  </si>
  <si>
    <t>Finds Liaison Assistant and Fieldwork Facilitator</t>
  </si>
  <si>
    <t>Kent County Council</t>
  </si>
  <si>
    <t>1 year</t>
  </si>
  <si>
    <t>Invicta House, Maidstone</t>
  </si>
  <si>
    <t>2yrs</t>
  </si>
  <si>
    <t xml:space="preserve">Greater London Sites and Monuments Records Assistant </t>
  </si>
  <si>
    <t>six months</t>
  </si>
  <si>
    <t xml:space="preserve">Lincolnshire Heritage At Risk Project Officer </t>
  </si>
  <si>
    <t xml:space="preserve">Heritage Trust of Lincolnshire </t>
  </si>
  <si>
    <t>Heckington</t>
  </si>
  <si>
    <t xml:space="preserve">Heritage Development Worker </t>
  </si>
  <si>
    <t>North East Lincolnshire Council</t>
  </si>
  <si>
    <t xml:space="preserve">Waltham Windmill </t>
  </si>
  <si>
    <t>Archaeological Project Officer (Aggregates Levy)</t>
  </si>
  <si>
    <t xml:space="preserve">Central Bedfordshire Council </t>
  </si>
  <si>
    <t>Borough Hall in Bedford</t>
  </si>
  <si>
    <t>Historic Buildings and Conservation Officer</t>
  </si>
  <si>
    <t>Northern Archaeological Associates Ltd</t>
  </si>
  <si>
    <t>Finds/Archive Officer</t>
  </si>
  <si>
    <t>Exeter CC</t>
  </si>
  <si>
    <t>Derbyshire County Council</t>
  </si>
  <si>
    <t>Shand House, Matlock</t>
  </si>
  <si>
    <t xml:space="preserve">Historic Environment Development Officer </t>
  </si>
  <si>
    <t>Wiltshire Council</t>
  </si>
  <si>
    <t xml:space="preserve">Assistant Archaeology Officer </t>
  </si>
  <si>
    <t>Durham CC</t>
  </si>
  <si>
    <t>Project Officer,</t>
  </si>
  <si>
    <t>Newport Museum &amp; Art Gallery</t>
  </si>
  <si>
    <t>Sunderland CC</t>
  </si>
  <si>
    <t>Finds Liaison Officer</t>
  </si>
  <si>
    <t>15 months</t>
  </si>
  <si>
    <t xml:space="preserve"> Shire Hall, Cambridge</t>
  </si>
  <si>
    <t>Historic Environment Record Officer</t>
  </si>
  <si>
    <t>Dartmoor National Park Authority</t>
  </si>
  <si>
    <t>3 yrs</t>
  </si>
  <si>
    <t xml:space="preserve">Environmental Archaeologist </t>
  </si>
  <si>
    <t>Durham University</t>
  </si>
  <si>
    <t xml:space="preserve">Heritage Officer </t>
  </si>
  <si>
    <t>The Phoenix Cinema</t>
  </si>
  <si>
    <t xml:space="preserve">Temporary Investigator </t>
  </si>
  <si>
    <t>Royal Commission on the Ancient and Historical Monuments of Wales</t>
  </si>
  <si>
    <t>20 months</t>
  </si>
  <si>
    <t>Aberystwyth</t>
  </si>
  <si>
    <t>Archaeologist</t>
  </si>
  <si>
    <t>National Trust for Scotland</t>
  </si>
  <si>
    <t>12 months</t>
  </si>
  <si>
    <t xml:space="preserve">St Kilda </t>
  </si>
  <si>
    <t>The National Trust for Scotland</t>
  </si>
  <si>
    <t>1 yrs</t>
  </si>
  <si>
    <t xml:space="preserve">Robert Burns Birthplace Museum, Alloway </t>
  </si>
  <si>
    <t>Archaeological Officer</t>
  </si>
  <si>
    <t>County Hall, Maidstone</t>
  </si>
  <si>
    <t>Regional Development Officer</t>
  </si>
  <si>
    <t>The Churches Conservation Trust</t>
  </si>
  <si>
    <t>East Anglia</t>
  </si>
  <si>
    <t>Post-Excavation Officer</t>
  </si>
  <si>
    <t>National Museums Scotland</t>
  </si>
  <si>
    <t>Pembrokeshire Coast National Park Archaeologist</t>
  </si>
  <si>
    <t>Dyfed Archaeological Trust</t>
  </si>
  <si>
    <t xml:space="preserve">Finds Officer </t>
  </si>
  <si>
    <t xml:space="preserve">Suffolk CC </t>
  </si>
  <si>
    <t>St Edmunds</t>
  </si>
  <si>
    <t>Reserves Archaeology Officer</t>
  </si>
  <si>
    <t>RSPB</t>
  </si>
  <si>
    <t>RSPB UK Headquarters</t>
  </si>
  <si>
    <t>Archaeology and Heritage Assistant</t>
  </si>
  <si>
    <t xml:space="preserve">Lake District National Park </t>
  </si>
  <si>
    <t>Murley Moss, Kendal</t>
  </si>
  <si>
    <t xml:space="preserve">Archive Officer </t>
  </si>
  <si>
    <t>RCAHMS</t>
  </si>
  <si>
    <t>Bracknell Forest Council</t>
  </si>
  <si>
    <t>Project Officer – Archaeology Documentation</t>
  </si>
  <si>
    <t>Oglander Roman Trust</t>
  </si>
  <si>
    <t>Brading Roman Villa, Isle of Wight</t>
  </si>
  <si>
    <t xml:space="preserve">Bealey Project Assistant </t>
  </si>
  <si>
    <t>Bury Council Archives Service</t>
  </si>
  <si>
    <t xml:space="preserve">Heritage Protection Co-ordinator </t>
  </si>
  <si>
    <t xml:space="preserve">Head Warden </t>
  </si>
  <si>
    <t xml:space="preserve">North Downs, South East </t>
  </si>
  <si>
    <t xml:space="preserve">Assistant Property Manager </t>
  </si>
  <si>
    <t xml:space="preserve">White Cliffs, Dover, South East </t>
  </si>
  <si>
    <t xml:space="preserve">Finds Liaison Officer </t>
  </si>
  <si>
    <t>North Lincolnshire Council</t>
  </si>
  <si>
    <t>18 months</t>
  </si>
  <si>
    <t>Scunthorpe</t>
  </si>
  <si>
    <t>Woodhorn Museum &amp; Archive</t>
  </si>
  <si>
    <t xml:space="preserve">Norfolk’s Coastal Heritage Project Officer </t>
  </si>
  <si>
    <t>Norfolk County Council</t>
  </si>
  <si>
    <t>14 months</t>
  </si>
  <si>
    <t>Norfolk Landscape Archaeology, Gressenhall, Norfolk</t>
  </si>
  <si>
    <t>Dundee CC</t>
  </si>
  <si>
    <t>McManus Collections Unit, Barrack Street</t>
  </si>
  <si>
    <t>Regional Historic Environment Advisor</t>
  </si>
  <si>
    <t xml:space="preserve">Natural England </t>
  </si>
  <si>
    <t>East Midlands</t>
  </si>
  <si>
    <t xml:space="preserve">Historic Landscape Project Officer </t>
  </si>
  <si>
    <t>Association of Garden Trusts</t>
  </si>
  <si>
    <t xml:space="preserve">Heritage Project Officer </t>
  </si>
  <si>
    <t>Wellesbourne Parish Council</t>
  </si>
  <si>
    <t>13 months</t>
  </si>
  <si>
    <t>Warwick</t>
  </si>
  <si>
    <t>Historic Environment Local Management Team) Training Co-ordinator</t>
  </si>
  <si>
    <t>Assistant Heritage Protection Adviser</t>
  </si>
  <si>
    <t xml:space="preserve">Archaeologist (Finds Specialist) </t>
  </si>
  <si>
    <t>Fort Cumberland</t>
  </si>
  <si>
    <t xml:space="preserve">Fort Cumberland </t>
  </si>
  <si>
    <t>Investigator, Aerial Survey &amp; Investigation</t>
  </si>
  <si>
    <t>Assistant Archaeologist</t>
  </si>
  <si>
    <t>Cambridge/Cambridgeshire</t>
  </si>
  <si>
    <t>The Strawberry Hill Trust</t>
  </si>
  <si>
    <t>Twickenham, London</t>
  </si>
  <si>
    <t>Assistant Adviser (Heritage Protection)</t>
  </si>
  <si>
    <t>bristol</t>
  </si>
  <si>
    <t>maternity</t>
  </si>
  <si>
    <t xml:space="preserve">Rural Surveyor </t>
  </si>
  <si>
    <t xml:space="preserve">Goddards RO or Scots’ Gap RO, Yorkshire &amp; North East </t>
  </si>
  <si>
    <t xml:space="preserve">Building Surveyor </t>
  </si>
  <si>
    <t xml:space="preserve">– Cotehele Estate, Buckland Abbey &amp; North Cornwall </t>
  </si>
  <si>
    <t>Assistant County Archaeologist</t>
  </si>
  <si>
    <t xml:space="preserve">Temporary Archaeological Officer </t>
  </si>
  <si>
    <t>The South Yorkshire Archaeology Service</t>
  </si>
  <si>
    <t xml:space="preserve">Sheffield City Council </t>
  </si>
  <si>
    <t xml:space="preserve">Project Officer </t>
  </si>
  <si>
    <t>Project Development Officer</t>
  </si>
  <si>
    <t>Eastside Community Heritage</t>
  </si>
  <si>
    <t>Maryhill Burgh Halls Trust</t>
  </si>
  <si>
    <t>Glasgow</t>
  </si>
  <si>
    <t>AONB Heritage Officer</t>
  </si>
  <si>
    <t>Harrogate Borough Council</t>
  </si>
  <si>
    <t>Oxford Archaeological Plan</t>
  </si>
  <si>
    <t>Oxford</t>
  </si>
  <si>
    <t xml:space="preserve">Highland Council Archaeology Unit </t>
  </si>
  <si>
    <t>Inverness</t>
  </si>
  <si>
    <t xml:space="preserve">Inspector of Historic Monuments </t>
  </si>
  <si>
    <t xml:space="preserve">Historic Scotland </t>
  </si>
  <si>
    <t xml:space="preserve">Archaeological Officer </t>
  </si>
  <si>
    <t>Llandudno</t>
  </si>
  <si>
    <t>Duration</t>
  </si>
  <si>
    <t xml:space="preserve">Trust Manager </t>
  </si>
  <si>
    <t>Belper North Mill Trust</t>
  </si>
  <si>
    <t>Derwent Valley Visitor Centre</t>
  </si>
  <si>
    <t>Site Manager</t>
  </si>
  <si>
    <t>Giants Causeway, Northern Ireland</t>
  </si>
  <si>
    <t>House Manager</t>
  </si>
  <si>
    <t>Shaw’s Corner, East of England</t>
  </si>
  <si>
    <t xml:space="preserve">Countryside Manager </t>
  </si>
  <si>
    <t xml:space="preserve">Hadrian’s Wall or Allen Bank, Yorkshire &amp; North East </t>
  </si>
  <si>
    <t>Historic Environment Advisor</t>
  </si>
  <si>
    <t>Cornwall Council</t>
  </si>
  <si>
    <t xml:space="preserve">Project Manager </t>
  </si>
  <si>
    <t xml:space="preserve">High Peak Estate or Longshaw Estate, East Midlands </t>
  </si>
  <si>
    <t xml:space="preserve">House Manager </t>
  </si>
  <si>
    <t xml:space="preserve">Clandon Park, near Guildford </t>
  </si>
  <si>
    <t>Historic Environment Adviser</t>
  </si>
  <si>
    <t>Natural England</t>
  </si>
  <si>
    <t>York, Northallerton or Leeds</t>
  </si>
  <si>
    <t>Countryside Archaeological Adviser</t>
  </si>
  <si>
    <t>Gloucestershire County Council</t>
  </si>
  <si>
    <t>Project Manager for Regeneration of Historic Bletchley Park</t>
  </si>
  <si>
    <t>Bletchley Park Trust</t>
  </si>
  <si>
    <t>Milton Keynes</t>
  </si>
  <si>
    <t>Harewood House Trust</t>
  </si>
  <si>
    <t>Leeds</t>
  </si>
  <si>
    <t>Historic Environment Field Adviser</t>
  </si>
  <si>
    <t>Architectural Investigator</t>
  </si>
  <si>
    <t>South West and the West Midlands</t>
  </si>
  <si>
    <t>Townscape Heritage Initiative Project Manager</t>
  </si>
  <si>
    <t>Birmingham CC</t>
  </si>
  <si>
    <t xml:space="preserve"> Lozells &amp; Soho Hill Townscape Heritage Initiative</t>
  </si>
  <si>
    <t xml:space="preserve">Cultural Landscape Advisor </t>
  </si>
  <si>
    <t>High Weald AONB Joint Advisory Committee</t>
  </si>
  <si>
    <t>Flimwell, Tunbridge Wells</t>
  </si>
  <si>
    <t xml:space="preserve">GAP Project Manager </t>
  </si>
  <si>
    <t xml:space="preserve">Waseley Hills, West Midlands </t>
  </si>
  <si>
    <t xml:space="preserve">Principal Officer </t>
  </si>
  <si>
    <t>3 years</t>
  </si>
  <si>
    <t>Cornish Mining World Heritage Site</t>
  </si>
  <si>
    <t>Heritage Manager</t>
  </si>
  <si>
    <t>The Custard Factory</t>
  </si>
  <si>
    <t xml:space="preserve">Heritage Manager </t>
  </si>
  <si>
    <t>Quarry Bank Mill, North West</t>
  </si>
  <si>
    <t>Planning Archaeologist</t>
  </si>
  <si>
    <t>Southampton City Council</t>
  </si>
  <si>
    <t xml:space="preserve">Southampton City Council </t>
  </si>
  <si>
    <t xml:space="preserve">Project Development Manager </t>
  </si>
  <si>
    <t>7 months</t>
  </si>
  <si>
    <t xml:space="preserve">Defending the Past Project Manager </t>
  </si>
  <si>
    <t xml:space="preserve">Investigator </t>
  </si>
  <si>
    <t>Heritage Trust for the North West</t>
  </si>
  <si>
    <t xml:space="preserve">Lytham Hall, Lancs </t>
  </si>
  <si>
    <t xml:space="preserve">Senior Lincolnshire Heritage at Risk Project officer </t>
  </si>
  <si>
    <t xml:space="preserve">Senior Archaeological Officer  </t>
  </si>
  <si>
    <t xml:space="preserve">General Manager </t>
  </si>
  <si>
    <t>Gilbert White’s House &amp; The Oates Museum</t>
  </si>
  <si>
    <t>Selborne</t>
  </si>
  <si>
    <t xml:space="preserve">Senior Development Assessment (SEA) Officer </t>
  </si>
  <si>
    <t>Historic Scotland</t>
  </si>
  <si>
    <t xml:space="preserve">Senior Development Assessment (EIA) </t>
  </si>
  <si>
    <t xml:space="preserve">Wallington, Yorkshire &amp; North East </t>
  </si>
  <si>
    <t xml:space="preserve">Rural Community Heritage Co-ordinator </t>
  </si>
  <si>
    <t xml:space="preserve">English Heritage </t>
  </si>
  <si>
    <t>Pocklington</t>
  </si>
  <si>
    <t>Heritage Protection Adviser</t>
  </si>
  <si>
    <t>South West of England</t>
  </si>
  <si>
    <t>Property Manager</t>
  </si>
  <si>
    <t xml:space="preserve">Mid Ulster – The Argory, Northern Ireland </t>
  </si>
  <si>
    <t>Birmingham Back to Backs</t>
  </si>
  <si>
    <t>Guildford</t>
  </si>
  <si>
    <t xml:space="preserve">Heritage of London Trust </t>
  </si>
  <si>
    <t xml:space="preserve">Principal Heritage &amp; Landscape Officer </t>
  </si>
  <si>
    <t>Grimsby</t>
  </si>
  <si>
    <t xml:space="preserve">Principal Manager – Heritage Development </t>
  </si>
  <si>
    <t>Manchester City Council</t>
  </si>
  <si>
    <t xml:space="preserve">Historic Building Adviser </t>
  </si>
  <si>
    <t>Northampton</t>
  </si>
  <si>
    <t>Senior Architect/Building Surveyor</t>
  </si>
  <si>
    <t xml:space="preserve">Senior Architect/Building Surveyor </t>
  </si>
  <si>
    <t xml:space="preserve">Historic Buildings &amp; Areas Adviser </t>
  </si>
  <si>
    <t xml:space="preserve">Holborn </t>
  </si>
  <si>
    <t>Museum Nan Eilean</t>
  </si>
  <si>
    <t>Stornoway</t>
  </si>
  <si>
    <t>Archaeology Advisor</t>
  </si>
  <si>
    <t>Greater London Archaeology Advisory Service</t>
  </si>
  <si>
    <t xml:space="preserve">Senior Archaeological Officer </t>
  </si>
  <si>
    <t>Milton Keynes Council</t>
  </si>
  <si>
    <t>Hadrian’s Wall Heritage Ltd - Bringing History &amp; Heritage to Life</t>
  </si>
  <si>
    <t xml:space="preserve">Hadrian’s Wall Heritage Ltd </t>
  </si>
  <si>
    <t>Hexham, Northumberland</t>
  </si>
  <si>
    <t>Team Leader &amp; Historic Buildings Inspector</t>
  </si>
  <si>
    <t>Management Plan Co-ordinator</t>
  </si>
  <si>
    <t xml:space="preserve">Senior Project Manager </t>
  </si>
  <si>
    <t xml:space="preserve">Major Projects Officer </t>
  </si>
  <si>
    <t>Southampton CC</t>
  </si>
  <si>
    <t>The Royal College of Surgeons of Edinburgh</t>
  </si>
  <si>
    <t>edinburgh</t>
  </si>
  <si>
    <t xml:space="preserve">Discovering Places Project Manager </t>
  </si>
  <si>
    <t>Heritage Link</t>
  </si>
  <si>
    <t xml:space="preserve">Landscape Adviser </t>
  </si>
  <si>
    <t xml:space="preserve">Property Manager </t>
  </si>
  <si>
    <t xml:space="preserve">Rufford Old Hall or Formby, North West </t>
  </si>
  <si>
    <t xml:space="preserve">Senior Inspector: Historic Environment Amendment </t>
  </si>
  <si>
    <t>Senior Inspector of Ancient Monuments</t>
  </si>
  <si>
    <t>Cultural Services Team Leader</t>
  </si>
  <si>
    <t>Banchory Library</t>
  </si>
  <si>
    <t>Banchory Library, Scotland</t>
  </si>
  <si>
    <t xml:space="preserve">The National Lottery </t>
  </si>
  <si>
    <t>5 yrs</t>
  </si>
  <si>
    <t xml:space="preserve">Epping Forest </t>
  </si>
  <si>
    <t>Director</t>
  </si>
  <si>
    <t>Built Environment Forum Scotland</t>
  </si>
  <si>
    <t xml:space="preserve">Project Manager – Renaissance </t>
  </si>
  <si>
    <t>MLA</t>
  </si>
  <si>
    <t>Birmingham Office</t>
  </si>
  <si>
    <t xml:space="preserve">Senior Historic Buildings &amp; Areas Adviser </t>
  </si>
  <si>
    <t>Holborn</t>
  </si>
  <si>
    <t>Principal Museums &amp; Heritage Officer</t>
  </si>
  <si>
    <t>Team Leaders/Expert Historic Building Advisers</t>
  </si>
  <si>
    <t xml:space="preserve">Head of Survey and Recording </t>
  </si>
  <si>
    <t xml:space="preserve">Royal Commission on Ancient and Historical Monuments of Scotland </t>
  </si>
  <si>
    <t>Project Director</t>
  </si>
  <si>
    <t>Westonbirt Heritage Partnership</t>
  </si>
  <si>
    <t xml:space="preserve">Westonbirt Arboretum Director </t>
  </si>
  <si>
    <t xml:space="preserve">Head of Imaging, Graphics &amp; Survey </t>
  </si>
  <si>
    <t xml:space="preserve">flexible location </t>
  </si>
  <si>
    <t xml:space="preserve">Arts &amp; Heritage Manager </t>
  </si>
  <si>
    <t>General Manager</t>
  </si>
  <si>
    <r>
      <t xml:space="preserve"> </t>
    </r>
    <r>
      <rPr>
        <sz val="10"/>
        <rFont val="Times New Roman"/>
        <family val="1"/>
      </rPr>
      <t xml:space="preserve">Wallington, Yorkshire &amp; North East </t>
    </r>
  </si>
  <si>
    <t xml:space="preserve">Quarry Bank Mill, Northern Ireland </t>
  </si>
  <si>
    <t>Wimpole Hall, East of England</t>
  </si>
  <si>
    <t xml:space="preserve">Tyntesfield, Wessex </t>
  </si>
  <si>
    <t>york area</t>
  </si>
  <si>
    <t>Shropshire Hills or Dudmaston</t>
  </si>
  <si>
    <t>Croft Castle or Brockhampton Estate</t>
  </si>
  <si>
    <t>General Manager West Cornwall</t>
  </si>
  <si>
    <t>Godolphin or Trengwainton Garden</t>
  </si>
  <si>
    <t xml:space="preserve">Ickworth, East of England </t>
  </si>
  <si>
    <t>Trerice, Trelissick Estate, Glendurgan, North Helford, Devon &amp; Cornwall</t>
  </si>
  <si>
    <t>Wilts Countryside</t>
  </si>
  <si>
    <t xml:space="preserve">– Petworth, Uppark &amp; Woolbeding Garden, South East </t>
  </si>
  <si>
    <t xml:space="preserve">South Downs, Slindon Estate, South East </t>
  </si>
  <si>
    <t xml:space="preserve">S &amp; E Cumbria &amp; Morecambe Bay, Sizergh, North West </t>
  </si>
  <si>
    <t xml:space="preserve">North Lakes, Borrowdale, North West </t>
  </si>
  <si>
    <t xml:space="preserve">Anglesey Abbey, East of England </t>
  </si>
  <si>
    <t xml:space="preserve">North Lakes, Borrowdale </t>
  </si>
  <si>
    <t>Chief Executive Officer</t>
  </si>
  <si>
    <t>Sussex Archaeological Society</t>
  </si>
  <si>
    <t xml:space="preserve">Director of Conservation &amp; Planning </t>
  </si>
  <si>
    <t>Pembrokeshire Coast National Park</t>
  </si>
  <si>
    <t>Regional Director</t>
  </si>
  <si>
    <r>
      <t xml:space="preserve"> </t>
    </r>
    <r>
      <rPr>
        <sz val="10"/>
        <rFont val="Times New Roman"/>
        <family val="1"/>
      </rPr>
      <t>Project Director</t>
    </r>
  </si>
  <si>
    <t>Deputy Director of Operations</t>
  </si>
  <si>
    <t>Heritage Lottery Fund</t>
  </si>
  <si>
    <t>Archaeomaterials</t>
  </si>
  <si>
    <t>Portsmouth</t>
  </si>
  <si>
    <t>Placement: Marine Geophysics</t>
  </si>
  <si>
    <t xml:space="preserve">Archaeological Science </t>
  </si>
  <si>
    <t>Zooarchaeology</t>
  </si>
  <si>
    <t>Environmental Specialist</t>
  </si>
  <si>
    <t>Graduate Marine Geophysicist</t>
  </si>
  <si>
    <t xml:space="preserve">Geomatics Officer </t>
  </si>
  <si>
    <t xml:space="preserve">Forensic Archaeologist </t>
  </si>
  <si>
    <t>LGC Forensics Ltd</t>
  </si>
  <si>
    <t xml:space="preserve">Risley, Cheshire &amp; Culham, Oxfordshire  </t>
  </si>
  <si>
    <t>ARCHAEOBOTANIST</t>
  </si>
  <si>
    <t>Museum of London Archaeology</t>
  </si>
  <si>
    <t>Principal Geomatics Officer</t>
  </si>
  <si>
    <t>Research Assistant Stonehenge Project</t>
  </si>
  <si>
    <t>2 months</t>
  </si>
  <si>
    <t>Materials Scientist</t>
  </si>
  <si>
    <t>Maritime Archaeologist (Aggregates)</t>
  </si>
  <si>
    <t xml:space="preserve">Fort Cumberland, Portsmouth </t>
  </si>
  <si>
    <t>Geophysicist</t>
  </si>
  <si>
    <t>Ministry of Defence</t>
  </si>
  <si>
    <t>Ensleigh, Bath</t>
  </si>
  <si>
    <t xml:space="preserve">Senior Archaeobotanist/Palaeoecologist </t>
  </si>
  <si>
    <t xml:space="preserve">Conservation Assistant </t>
  </si>
  <si>
    <t>Wiltshire Counci</t>
  </si>
  <si>
    <t>Bristol CC</t>
  </si>
  <si>
    <t xml:space="preserve">Archaeological Conservation </t>
  </si>
  <si>
    <t>Bainbridge, Wensleydale</t>
  </si>
  <si>
    <t>Colchester &amp; Ipswich Museum Service</t>
  </si>
  <si>
    <t>Conservation Technician</t>
  </si>
  <si>
    <t>National Railway Museum</t>
  </si>
  <si>
    <t>Assistant Conservation Officer</t>
  </si>
  <si>
    <t>Assistant Building Conservation Officer</t>
  </si>
  <si>
    <t xml:space="preserve">Yorkshire Dales National Park Authority </t>
  </si>
  <si>
    <t>CO Textile Conservation Studio</t>
  </si>
  <si>
    <t xml:space="preserve">Object Conservator </t>
  </si>
  <si>
    <t>AOC Archaeology Group</t>
  </si>
  <si>
    <t xml:space="preserve">Conservation Co-ordinator </t>
  </si>
  <si>
    <t>Norfolk CC</t>
  </si>
  <si>
    <t xml:space="preserve">Metals Conservator </t>
  </si>
  <si>
    <t>Mottisfont Abbey, Thames &amp; Solent</t>
  </si>
  <si>
    <t>Paintings Conservator</t>
  </si>
  <si>
    <t>Erddig, Wales</t>
  </si>
  <si>
    <t xml:space="preserve">Paper Conservator </t>
  </si>
  <si>
    <t>Castle Drogo, Devon &amp; Cornwall</t>
  </si>
  <si>
    <t xml:space="preserve">Textiles Conservator </t>
  </si>
  <si>
    <t xml:space="preserve">Claydon House, Thames &amp; Solent </t>
  </si>
  <si>
    <t>Conservation Officer</t>
  </si>
  <si>
    <t>Powis Castle, Wales</t>
  </si>
  <si>
    <t xml:space="preserve">Churches Conservation Adviser </t>
  </si>
  <si>
    <t>The Victorian Society</t>
  </si>
  <si>
    <t>Norwich Castle Study Centre</t>
  </si>
  <si>
    <t xml:space="preserve">Conservation Project Officer </t>
  </si>
  <si>
    <t>Newcastle</t>
  </si>
  <si>
    <t>Assistant Conservator Posts</t>
  </si>
  <si>
    <t>Greenwich, London</t>
  </si>
  <si>
    <t xml:space="preserve">Historic Interiors Conservator </t>
  </si>
  <si>
    <t>National Museum Wales</t>
  </si>
  <si>
    <t>Preston CC</t>
  </si>
  <si>
    <t>Conservator</t>
  </si>
  <si>
    <t xml:space="preserve">Imperial War Museum </t>
  </si>
  <si>
    <t xml:space="preserve">Conservation Scientist </t>
  </si>
  <si>
    <t>The British Museum</t>
  </si>
  <si>
    <t xml:space="preserve">Conservator – Organic Materials </t>
  </si>
  <si>
    <t>york</t>
  </si>
  <si>
    <t xml:space="preserve">Project Conservator </t>
  </si>
  <si>
    <t>Royal Botanical Gardens</t>
  </si>
  <si>
    <t xml:space="preserve">Staffordshire Record Office, Stafford </t>
  </si>
  <si>
    <t>Assistant Paper Conservator</t>
  </si>
  <si>
    <t xml:space="preserve">Assistant Textile Conservator </t>
  </si>
  <si>
    <t>St Pancras, London</t>
  </si>
  <si>
    <t>Assistant Textile Conservator</t>
  </si>
  <si>
    <t xml:space="preserve">Historic Properties Conservation Assistant </t>
  </si>
  <si>
    <t>Monmouthshire CC</t>
  </si>
  <si>
    <t xml:space="preserve">Tapestry Conservator </t>
  </si>
  <si>
    <t>The Bowes Museum</t>
  </si>
  <si>
    <t xml:space="preserve">Conservator – Paper </t>
  </si>
  <si>
    <t>Fort Cumberland, Portsmouth</t>
  </si>
  <si>
    <t xml:space="preserve">Conservator –Objects </t>
  </si>
  <si>
    <t xml:space="preserve">Senior Conservator </t>
  </si>
  <si>
    <t>Royal Armouries, Leeds</t>
  </si>
  <si>
    <t xml:space="preserve">CO Heelis </t>
  </si>
  <si>
    <t xml:space="preserve">Preventative Conservator </t>
  </si>
  <si>
    <t>National Maritime Museum</t>
  </si>
  <si>
    <r>
      <t>Renaissance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Regional Conservator </t>
    </r>
  </si>
  <si>
    <t>Fitz Museum</t>
  </si>
  <si>
    <t>Staffordshire CC</t>
  </si>
  <si>
    <t xml:space="preserve">Head of Ceramics Conservation </t>
  </si>
  <si>
    <t>Chelsea, London</t>
  </si>
  <si>
    <t>Paper Conservator</t>
  </si>
  <si>
    <t>National Army Museum</t>
  </si>
  <si>
    <t>Objects Conservator</t>
  </si>
  <si>
    <t>British Library</t>
  </si>
  <si>
    <t>National Galleries of Scotland</t>
  </si>
  <si>
    <t xml:space="preserve">Project Conservator – Paper </t>
  </si>
  <si>
    <t>Glasgow CC</t>
  </si>
  <si>
    <t xml:space="preserve">Conservation Officer </t>
  </si>
  <si>
    <t>Horniman Museum</t>
  </si>
  <si>
    <t xml:space="preserve">Chirk Castle, Wales </t>
  </si>
  <si>
    <t xml:space="preserve">Assistant Antiquities Conservator </t>
  </si>
  <si>
    <t>Royal Botanical Gardens, Kew</t>
  </si>
  <si>
    <t>Textile Conservator</t>
  </si>
  <si>
    <t>glasgow</t>
  </si>
  <si>
    <t xml:space="preserve"> Project Conservator – Artefacts</t>
  </si>
  <si>
    <t>Cambridgeshire and Peterborough</t>
  </si>
  <si>
    <t>International Conservation Projects Co-ordinator</t>
  </si>
  <si>
    <t xml:space="preserve">Rangers House </t>
  </si>
  <si>
    <t xml:space="preserve">The Royal Albert Memorial Museum </t>
  </si>
  <si>
    <t>Head of Archaeological Conservation and Technology</t>
  </si>
  <si>
    <t>Barnard Castle, County Durham</t>
  </si>
  <si>
    <t xml:space="preserve">Antiquities Conservator </t>
  </si>
  <si>
    <t xml:space="preserve">Senior Collection Conservator </t>
  </si>
  <si>
    <t>Assistant Illustrator/Geomatician</t>
  </si>
  <si>
    <t>Graphics and Geomatics Officer</t>
  </si>
  <si>
    <t xml:space="preserve">Oxford Archaeology </t>
  </si>
  <si>
    <t>Archaeological Illustrator/Post-Excavation Technician</t>
  </si>
  <si>
    <t>Division of Archaeological, Geographical and Environmental Sciences</t>
  </si>
  <si>
    <t>University of Bradford</t>
  </si>
  <si>
    <t>Graphics Manager</t>
  </si>
  <si>
    <t xml:space="preserve">Headland Archaeology </t>
  </si>
  <si>
    <t>Scotland</t>
  </si>
  <si>
    <t>Graphics Officer</t>
  </si>
  <si>
    <t>Archaeology Unit, Suffolk CC</t>
  </si>
  <si>
    <t>Bury St Edmunds</t>
  </si>
  <si>
    <t>Archaeological &amp; Heritage Product/IT Consultant</t>
  </si>
  <si>
    <t>ExeGesIS SDM Ltd</t>
  </si>
  <si>
    <t>Great House Barn, New Street, Talgarth, Powys</t>
  </si>
  <si>
    <t>Consultation/Evaluation Officer</t>
  </si>
  <si>
    <t>Luton BC</t>
  </si>
  <si>
    <t>Senior Heritage Consultant</t>
  </si>
  <si>
    <t>Mouchel</t>
  </si>
  <si>
    <t>Holywood Office, Belfast</t>
  </si>
  <si>
    <t>Principal Heritage Consultant</t>
  </si>
  <si>
    <t>Scotland and Northern Ireland</t>
  </si>
  <si>
    <t>Average</t>
  </si>
  <si>
    <t>Finds &amp; Environmental Specialists</t>
  </si>
  <si>
    <t>per</t>
  </si>
  <si>
    <t>Assistant Research Officer</t>
  </si>
  <si>
    <t>Bristol and Region Archaeological Services</t>
  </si>
  <si>
    <t>Humber Field Archaeology</t>
  </si>
  <si>
    <t>Archaeobotanist</t>
  </si>
  <si>
    <t>Archaeological Investigations Ltd</t>
  </si>
  <si>
    <t>Reading Borough Council</t>
  </si>
  <si>
    <t>Reading</t>
  </si>
  <si>
    <t>Chester</t>
  </si>
  <si>
    <t>Romford</t>
  </si>
  <si>
    <t>Monument Warden Programme Information Officer</t>
  </si>
  <si>
    <t>SMR Assistant</t>
  </si>
  <si>
    <t>Gloucester</t>
  </si>
  <si>
    <t>Thames Valley Archaeological Services Ltd</t>
  </si>
  <si>
    <t>Sussex</t>
  </si>
  <si>
    <t xml:space="preserve">Site Assistant </t>
  </si>
  <si>
    <t xml:space="preserve">Pre-Construct Archaeological Services Ltd </t>
  </si>
  <si>
    <t xml:space="preserve">Lincolnshire </t>
  </si>
  <si>
    <t>Temporary Archaeological Officer (part-time post)</t>
  </si>
  <si>
    <t>Sheffield City Council</t>
  </si>
  <si>
    <t>Edinburgh and West Lothian</t>
  </si>
  <si>
    <t>Project Officer - Maritime Archaeologist</t>
  </si>
  <si>
    <t>Newport, Wales</t>
  </si>
  <si>
    <t>Archaeological Illustrator / Post-excavation Technician</t>
  </si>
  <si>
    <t>Bradford</t>
  </si>
  <si>
    <t xml:space="preserve">Assistant Project Officer </t>
  </si>
  <si>
    <t>Gloucestershire County Council Archaeolgy Service</t>
  </si>
  <si>
    <t>Based in Gloucester - field work within Gloucestershire or adjacent countie</t>
  </si>
  <si>
    <t xml:space="preserve">Senior Archaeological Assistant </t>
  </si>
  <si>
    <t>Gloucestershire County Council Archaeology Service</t>
  </si>
  <si>
    <t>Based in Gloucester - field work in Gloucestershire or adjacent counties</t>
  </si>
  <si>
    <t>The Heritage Network Ltd</t>
  </si>
  <si>
    <t>Letchworth, Hertfordshire</t>
  </si>
  <si>
    <t xml:space="preserve">Archaeological Management Services Ltd </t>
  </si>
  <si>
    <t>Project and Fieldwork Officer</t>
  </si>
  <si>
    <t>University of York</t>
  </si>
  <si>
    <t>King's Manor, YORK</t>
  </si>
  <si>
    <t>Archaeological Illustrator</t>
  </si>
  <si>
    <t>Headland Archaeology (UK) Ltd</t>
  </si>
  <si>
    <t>Glasgow and Edinburgh</t>
  </si>
  <si>
    <t>Heritage Management Archaeologist</t>
  </si>
  <si>
    <t>Clwyd-Powys Archaeological Trust</t>
  </si>
  <si>
    <t>Welshpool, Powys</t>
  </si>
  <si>
    <t>Archaeologist  (Finds Specialist)</t>
  </si>
  <si>
    <t>Assistant Administrator, Treasure Trove Unit</t>
  </si>
  <si>
    <t>Edinburgh, Scotland, UK</t>
  </si>
  <si>
    <t>Exeter Archaeology</t>
  </si>
  <si>
    <t>Exeter</t>
  </si>
  <si>
    <t>Project Supervisors</t>
  </si>
  <si>
    <t>Gloucestershire</t>
  </si>
  <si>
    <t>Archaeologist (site Assistant)</t>
  </si>
  <si>
    <t>London and South East</t>
  </si>
  <si>
    <t>Reports Officer</t>
  </si>
  <si>
    <t>Exeter City Council</t>
  </si>
  <si>
    <t>UCL Archaeology South-East</t>
  </si>
  <si>
    <t>Archaeologist (Site Supervisor)</t>
  </si>
  <si>
    <t xml:space="preserve">Halcrow Group Ltd </t>
  </si>
  <si>
    <t>Worcester</t>
  </si>
  <si>
    <t>Archaeologist- Computer Specialist</t>
  </si>
  <si>
    <t>L - P : Archaeology</t>
  </si>
  <si>
    <t>Investigator  Conservation and Protection</t>
  </si>
  <si>
    <t>Archaeological Surveyor</t>
  </si>
  <si>
    <t>North Pennines Archaeology</t>
  </si>
  <si>
    <t>Contracts Manager</t>
  </si>
  <si>
    <t>Oxford Archaeology South</t>
  </si>
  <si>
    <t>SE England and northern France</t>
  </si>
  <si>
    <t>St Kilda Archaeologist</t>
  </si>
  <si>
    <t xml:space="preserve">National Trust for Scotland </t>
  </si>
  <si>
    <t>St Kilda world heritage site</t>
  </si>
  <si>
    <t>Field assistants / Geophysicist / Project Geophysicist</t>
  </si>
  <si>
    <t>Met Geo Environmental</t>
  </si>
  <si>
    <t>Oxford Archaeology East</t>
  </si>
  <si>
    <t xml:space="preserve">Gwynedd Archaeological Trust </t>
  </si>
  <si>
    <t xml:space="preserve">Bangor, Gwynedd </t>
  </si>
  <si>
    <t>John Moore Heritage Services</t>
  </si>
  <si>
    <t>Northamptonshire County Council</t>
  </si>
  <si>
    <t>Midlands and East Anglia</t>
  </si>
  <si>
    <t>Rural Community Heritage Co-ordinator</t>
  </si>
  <si>
    <t>East Riding of Yorkshire Council</t>
  </si>
  <si>
    <t>Pocklington, East Riding of Yorkshire</t>
  </si>
  <si>
    <t>Assistant Archaeological Advisor</t>
  </si>
  <si>
    <t>County Hall, Northampton</t>
  </si>
  <si>
    <t>Graphics/CAD Operative</t>
  </si>
  <si>
    <t>CgMs Limited</t>
  </si>
  <si>
    <t>Archaeological Cataloguer</t>
  </si>
  <si>
    <t>Orkney Islands Council</t>
  </si>
  <si>
    <t>Orkney</t>
  </si>
  <si>
    <t>Archaeological Supervisor/Field Archaeologists</t>
  </si>
  <si>
    <t>Graphics Assistant (Part-time)</t>
  </si>
  <si>
    <t>AC Archaeology Ltd</t>
  </si>
  <si>
    <t>Bradninch, Devon</t>
  </si>
  <si>
    <t>Archaeological Consultant</t>
  </si>
  <si>
    <t>RPS Group PLC</t>
  </si>
  <si>
    <t>Archaeological Technicians</t>
  </si>
  <si>
    <t>Senior Archaeologist</t>
  </si>
  <si>
    <t>Ranger</t>
  </si>
  <si>
    <t>Historic Environment Traineeship</t>
  </si>
  <si>
    <t>Project Officer (CAD)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</si>
</sst>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5" formatCode="&quot;£&quot;#,##0;[Red]\-&quot;£&quot;#,##0"/>
    <numFmt numFmtId="170" formatCode="_-&quot;£&quot;* #,##0.00_-;\-&quot;£&quot;* #,##0.00_-;_-&quot;£&quot;* &quot;-&quot;??_-;_-@_-"/>
    <numFmt numFmtId="172" formatCode="_-[$£-809]* #,##0_-;\-[$£-809]* #,##0_-;_-[$£-809]* \-??_-;_-@_-"/>
    <numFmt numFmtId="173" formatCode="dd/mm/yyyy;@"/>
    <numFmt numFmtId="174" formatCode="dd/mm/yy"/>
    <numFmt numFmtId="175" formatCode="_-[$£-809]* #,##0.00_-;\-[$£-809]* #,##0.00_-;_-[$£-809]* \-??_-;_-@_-"/>
    <numFmt numFmtId="176" formatCode="&quot; £&quot;#,##0.00\ ;&quot;-£&quot;#,##0.00\ ;&quot; £-&quot;#\ ;@\ "/>
    <numFmt numFmtId="177" formatCode="\£#,##0;[Red]&quot;-£&quot;#,##0"/>
    <numFmt numFmtId="178" formatCode="[$£-809]#,##0.00;[Red]\-[$£-809]#,##0.00"/>
    <numFmt numFmtId="184" formatCode="&quot; £&quot;#,##0\ ;&quot;-£&quot;#,##0\ ;&quot; £-&quot;#\ ;@\ "/>
    <numFmt numFmtId="194" formatCode="_-[$£-809]* #,##0_-;\-[$£-809]* #,##0_-;_-[$£-809]* &quot;-&quot;??_-;_-@_-"/>
  </numFmts>
  <fonts count="27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6" fontId="26" fillId="0" borderId="0" applyFill="0" applyBorder="0" applyAlignment="0" applyProtection="0"/>
    <xf numFmtId="170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/>
    <xf numFmtId="0" fontId="2" fillId="0" borderId="0"/>
    <xf numFmtId="0" fontId="9" fillId="23" borderId="7" applyNumberFormat="0" applyAlignment="0" applyProtection="0"/>
    <xf numFmtId="0" fontId="22" fillId="20" borderId="8" applyNumberFormat="0" applyAlignment="0" applyProtection="0"/>
    <xf numFmtId="9" fontId="26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0" xfId="0" applyNumberFormat="1" applyFon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NumberFormat="1"/>
    <xf numFmtId="175" fontId="0" fillId="0" borderId="0" xfId="0" applyNumberFormat="1"/>
    <xf numFmtId="9" fontId="26" fillId="0" borderId="0" xfId="43" applyFill="1" applyBorder="1" applyAlignment="1" applyProtection="1"/>
    <xf numFmtId="0" fontId="0" fillId="0" borderId="0" xfId="0" applyFont="1" applyFill="1" applyAlignment="1">
      <alignment horizontal="left"/>
    </xf>
    <xf numFmtId="174" fontId="0" fillId="0" borderId="0" xfId="0" applyNumberFormat="1" applyAlignment="1">
      <alignment horizontal="left"/>
    </xf>
    <xf numFmtId="172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74" fontId="0" fillId="0" borderId="0" xfId="0" applyNumberFormat="1"/>
    <xf numFmtId="0" fontId="0" fillId="0" borderId="0" xfId="0" applyFont="1"/>
    <xf numFmtId="14" fontId="0" fillId="0" borderId="0" xfId="0" applyNumberFormat="1"/>
    <xf numFmtId="172" fontId="0" fillId="0" borderId="0" xfId="0" applyNumberFormat="1" applyFont="1" applyFill="1" applyAlignment="1">
      <alignment horizontal="left"/>
    </xf>
    <xf numFmtId="0" fontId="5" fillId="0" borderId="0" xfId="0" applyFont="1"/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left"/>
    </xf>
    <xf numFmtId="172" fontId="26" fillId="0" borderId="0" xfId="28" applyNumberForma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left"/>
    </xf>
    <xf numFmtId="172" fontId="0" fillId="0" borderId="0" xfId="28" applyNumberFormat="1" applyFont="1" applyFill="1" applyBorder="1" applyAlignment="1" applyProtection="1">
      <alignment horizontal="left"/>
    </xf>
    <xf numFmtId="172" fontId="0" fillId="0" borderId="0" xfId="0" applyNumberForma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6" fillId="0" borderId="0" xfId="0" applyFont="1" applyAlignment="1">
      <alignment horizontal="left"/>
    </xf>
    <xf numFmtId="172" fontId="26" fillId="0" borderId="0" xfId="28" applyNumberFormat="1" applyFill="1" applyBorder="1" applyAlignment="1" applyProtection="1"/>
    <xf numFmtId="175" fontId="0" fillId="0" borderId="0" xfId="0" applyNumberFormat="1" applyFont="1" applyAlignment="1">
      <alignment horizontal="left"/>
    </xf>
    <xf numFmtId="172" fontId="0" fillId="0" borderId="0" xfId="0" applyNumberFormat="1" applyFont="1" applyAlignment="1"/>
    <xf numFmtId="172" fontId="0" fillId="0" borderId="0" xfId="0" applyNumberFormat="1" applyAlignment="1"/>
    <xf numFmtId="0" fontId="26" fillId="0" borderId="0" xfId="28" applyNumberFormat="1" applyFill="1" applyBorder="1" applyAlignment="1" applyProtection="1"/>
    <xf numFmtId="0" fontId="0" fillId="0" borderId="0" xfId="0" applyNumberFormat="1" applyAlignment="1">
      <alignment horizontal="left"/>
    </xf>
    <xf numFmtId="177" fontId="0" fillId="0" borderId="0" xfId="0" applyNumberFormat="1"/>
    <xf numFmtId="178" fontId="0" fillId="0" borderId="0" xfId="0" applyNumberFormat="1"/>
    <xf numFmtId="0" fontId="4" fillId="0" borderId="0" xfId="0" applyFont="1" applyAlignment="1">
      <alignment horizontal="justify"/>
    </xf>
    <xf numFmtId="0" fontId="2" fillId="0" borderId="7" xfId="40" applyFont="1" applyFill="1" applyBorder="1" applyAlignment="1"/>
    <xf numFmtId="165" fontId="0" fillId="0" borderId="0" xfId="0" applyNumberFormat="1" applyFont="1" applyAlignment="1">
      <alignment horizontal="left"/>
    </xf>
    <xf numFmtId="0" fontId="2" fillId="0" borderId="0" xfId="40" applyFont="1" applyFill="1" applyBorder="1" applyAlignment="1"/>
    <xf numFmtId="0" fontId="0" fillId="0" borderId="0" xfId="0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7" xfId="0" applyBorder="1"/>
    <xf numFmtId="0" fontId="0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9" fontId="26" fillId="0" borderId="0" xfId="43"/>
    <xf numFmtId="184" fontId="26" fillId="0" borderId="0" xfId="28" applyNumberFormat="1" applyFill="1" applyAlignment="1">
      <alignment horizontal="right"/>
    </xf>
    <xf numFmtId="184" fontId="26" fillId="0" borderId="0" xfId="28" applyNumberFormat="1" applyAlignment="1">
      <alignment horizontal="right"/>
    </xf>
    <xf numFmtId="14" fontId="0" fillId="0" borderId="0" xfId="0" applyNumberFormat="1" applyFill="1" applyAlignment="1">
      <alignment horizontal="left"/>
    </xf>
    <xf numFmtId="0" fontId="2" fillId="0" borderId="0" xfId="0" applyFont="1" applyFill="1" applyAlignment="1">
      <alignment horizontal="left"/>
    </xf>
    <xf numFmtId="174" fontId="0" fillId="0" borderId="0" xfId="0" applyNumberFormat="1" applyFill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72" fontId="0" fillId="0" borderId="0" xfId="0" applyNumberFormat="1" applyFill="1" applyAlignment="1">
      <alignment horizontal="left" vertical="top"/>
    </xf>
    <xf numFmtId="172" fontId="0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73" fontId="0" fillId="0" borderId="0" xfId="0" applyNumberFormat="1" applyFill="1" applyAlignment="1">
      <alignment horizontal="left" vertical="top"/>
    </xf>
    <xf numFmtId="174" fontId="0" fillId="0" borderId="0" xfId="0" applyNumberFormat="1" applyFill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172" fontId="0" fillId="0" borderId="0" xfId="0" applyNumberFormat="1" applyAlignment="1">
      <alignment horizontal="left" vertical="top"/>
    </xf>
    <xf numFmtId="172" fontId="0" fillId="0" borderId="0" xfId="0" applyNumberFormat="1" applyFont="1" applyAlignment="1">
      <alignment horizontal="left" vertical="top"/>
    </xf>
    <xf numFmtId="0" fontId="2" fillId="0" borderId="0" xfId="40" applyFont="1" applyFill="1" applyBorder="1" applyAlignment="1">
      <alignment horizontal="left" vertical="top"/>
    </xf>
    <xf numFmtId="0" fontId="2" fillId="0" borderId="7" xfId="40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9" fontId="26" fillId="0" borderId="0" xfId="43" applyFill="1" applyBorder="1" applyAlignment="1" applyProtection="1">
      <alignment horizontal="left" vertical="top"/>
    </xf>
    <xf numFmtId="194" fontId="0" fillId="0" borderId="0" xfId="0" applyNumberFormat="1" applyAlignment="1">
      <alignment horizontal="left" vertical="top"/>
    </xf>
    <xf numFmtId="194" fontId="0" fillId="0" borderId="0" xfId="0" applyNumberFormat="1" applyFill="1" applyAlignment="1">
      <alignment horizontal="left" vertical="top"/>
    </xf>
    <xf numFmtId="194" fontId="0" fillId="0" borderId="0" xfId="0" applyNumberFormat="1" applyFont="1" applyFill="1" applyAlignment="1">
      <alignment horizontal="left" vertical="top"/>
    </xf>
    <xf numFmtId="184" fontId="26" fillId="0" borderId="0" xfId="28" applyNumberFormat="1"/>
    <xf numFmtId="0" fontId="4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172" fontId="0" fillId="0" borderId="0" xfId="0" applyNumberFormat="1" applyFont="1" applyFill="1" applyAlignment="1"/>
    <xf numFmtId="172" fontId="0" fillId="0" borderId="0" xfId="0" applyNumberFormat="1" applyFill="1" applyAlignment="1"/>
    <xf numFmtId="0" fontId="0" fillId="0" borderId="0" xfId="0" applyFont="1" applyFill="1"/>
    <xf numFmtId="184" fontId="26" fillId="0" borderId="0" xfId="28" applyNumberFormat="1" applyAlignment="1">
      <alignment horizontal="left"/>
    </xf>
    <xf numFmtId="0" fontId="0" fillId="0" borderId="0" xfId="0" applyFont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_Sheet1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85" zoomScaleNormal="85" workbookViewId="0">
      <selection activeCell="F1" sqref="F1"/>
    </sheetView>
  </sheetViews>
  <sheetFormatPr defaultRowHeight="12.75" x14ac:dyDescent="0.2"/>
  <cols>
    <col min="1" max="1" width="36.28515625" style="60" customWidth="1"/>
    <col min="2" max="2" width="11.7109375" style="60" customWidth="1"/>
    <col min="3" max="3" width="21.85546875" style="60" customWidth="1"/>
    <col min="4" max="4" width="12.140625" style="60" customWidth="1"/>
    <col min="5" max="5" width="10.28515625" style="60" customWidth="1"/>
    <col min="6" max="6" width="11.85546875" style="60" customWidth="1"/>
    <col min="7" max="16384" width="9.140625" style="60"/>
  </cols>
  <sheetData>
    <row r="1" spans="1:7" x14ac:dyDescent="0.2">
      <c r="A1" s="60" t="s">
        <v>97</v>
      </c>
      <c r="B1" s="60" t="s">
        <v>98</v>
      </c>
      <c r="C1" s="60" t="s">
        <v>99</v>
      </c>
      <c r="D1" s="60" t="s">
        <v>100</v>
      </c>
      <c r="E1" s="60" t="s">
        <v>101</v>
      </c>
      <c r="F1" s="60" t="s">
        <v>680</v>
      </c>
      <c r="G1" s="60" t="s">
        <v>105</v>
      </c>
    </row>
    <row r="2" spans="1:7" s="63" customFormat="1" x14ac:dyDescent="0.2">
      <c r="A2" s="61" t="s">
        <v>106</v>
      </c>
      <c r="B2" s="62">
        <v>39904</v>
      </c>
      <c r="D2" s="78">
        <v>14587</v>
      </c>
      <c r="E2" s="79">
        <v>21306</v>
      </c>
      <c r="F2" s="79">
        <f t="shared" ref="F2:F13" si="0">SUM(D2:E2)/2</f>
        <v>17946.5</v>
      </c>
      <c r="G2" s="61"/>
    </row>
    <row r="3" spans="1:7" s="63" customFormat="1" x14ac:dyDescent="0.2">
      <c r="A3" s="66" t="s">
        <v>775</v>
      </c>
      <c r="B3" s="67">
        <v>40053</v>
      </c>
      <c r="C3" s="66" t="s">
        <v>107</v>
      </c>
      <c r="D3" s="78">
        <v>14587</v>
      </c>
      <c r="E3" s="78">
        <v>18937</v>
      </c>
      <c r="F3" s="79">
        <f t="shared" si="0"/>
        <v>16762</v>
      </c>
      <c r="G3" s="66" t="s">
        <v>108</v>
      </c>
    </row>
    <row r="4" spans="1:7" s="63" customFormat="1" x14ac:dyDescent="0.2">
      <c r="A4" s="66" t="s">
        <v>775</v>
      </c>
      <c r="B4" s="67">
        <v>40053</v>
      </c>
      <c r="C4" s="66" t="s">
        <v>107</v>
      </c>
      <c r="D4" s="78">
        <v>14587</v>
      </c>
      <c r="E4" s="78">
        <v>18937</v>
      </c>
      <c r="F4" s="79">
        <f t="shared" si="0"/>
        <v>16762</v>
      </c>
      <c r="G4" s="66" t="s">
        <v>108</v>
      </c>
    </row>
    <row r="5" spans="1:7" s="63" customFormat="1" x14ac:dyDescent="0.2">
      <c r="A5" s="66" t="s">
        <v>775</v>
      </c>
      <c r="B5" s="67">
        <v>40053</v>
      </c>
      <c r="C5" s="66" t="s">
        <v>107</v>
      </c>
      <c r="D5" s="78">
        <v>14587</v>
      </c>
      <c r="E5" s="78">
        <v>18937</v>
      </c>
      <c r="F5" s="79">
        <f t="shared" si="0"/>
        <v>16762</v>
      </c>
      <c r="G5" s="66" t="s">
        <v>108</v>
      </c>
    </row>
    <row r="6" spans="1:7" s="63" customFormat="1" x14ac:dyDescent="0.2">
      <c r="A6" s="66" t="s">
        <v>775</v>
      </c>
      <c r="B6" s="67">
        <v>40053</v>
      </c>
      <c r="C6" s="66" t="s">
        <v>107</v>
      </c>
      <c r="D6" s="78">
        <v>14587</v>
      </c>
      <c r="E6" s="78">
        <v>18937</v>
      </c>
      <c r="F6" s="79">
        <f t="shared" si="0"/>
        <v>16762</v>
      </c>
      <c r="G6" s="66" t="s">
        <v>108</v>
      </c>
    </row>
    <row r="7" spans="1:7" s="63" customFormat="1" x14ac:dyDescent="0.2">
      <c r="A7" s="66" t="s">
        <v>775</v>
      </c>
      <c r="B7" s="67">
        <v>40053</v>
      </c>
      <c r="C7" s="66" t="s">
        <v>107</v>
      </c>
      <c r="D7" s="78">
        <v>14587</v>
      </c>
      <c r="E7" s="78">
        <v>18937</v>
      </c>
      <c r="F7" s="79">
        <f t="shared" si="0"/>
        <v>16762</v>
      </c>
      <c r="G7" s="66" t="s">
        <v>108</v>
      </c>
    </row>
    <row r="8" spans="1:7" s="63" customFormat="1" x14ac:dyDescent="0.2">
      <c r="A8" s="66" t="s">
        <v>775</v>
      </c>
      <c r="B8" s="67">
        <v>40053</v>
      </c>
      <c r="C8" s="66" t="s">
        <v>107</v>
      </c>
      <c r="D8" s="78">
        <v>14587</v>
      </c>
      <c r="E8" s="78">
        <v>18937</v>
      </c>
      <c r="F8" s="79">
        <f t="shared" si="0"/>
        <v>16762</v>
      </c>
      <c r="G8" s="66" t="s">
        <v>108</v>
      </c>
    </row>
    <row r="9" spans="1:7" s="63" customFormat="1" x14ac:dyDescent="0.2">
      <c r="A9" s="66" t="s">
        <v>775</v>
      </c>
      <c r="B9" s="67">
        <v>40053</v>
      </c>
      <c r="C9" s="66" t="s">
        <v>107</v>
      </c>
      <c r="D9" s="78">
        <v>14587</v>
      </c>
      <c r="E9" s="78">
        <v>18937</v>
      </c>
      <c r="F9" s="79">
        <f t="shared" si="0"/>
        <v>16762</v>
      </c>
      <c r="G9" s="66" t="s">
        <v>108</v>
      </c>
    </row>
    <row r="10" spans="1:7" s="63" customFormat="1" x14ac:dyDescent="0.2">
      <c r="A10" s="66" t="s">
        <v>775</v>
      </c>
      <c r="B10" s="67">
        <v>40053</v>
      </c>
      <c r="C10" s="66" t="s">
        <v>107</v>
      </c>
      <c r="D10" s="78">
        <v>14587</v>
      </c>
      <c r="E10" s="78">
        <v>18937</v>
      </c>
      <c r="F10" s="79">
        <f t="shared" si="0"/>
        <v>16762</v>
      </c>
      <c r="G10" s="66" t="s">
        <v>108</v>
      </c>
    </row>
    <row r="11" spans="1:7" s="63" customFormat="1" x14ac:dyDescent="0.2">
      <c r="A11" s="73" t="s">
        <v>71</v>
      </c>
      <c r="B11" s="63" t="s">
        <v>77</v>
      </c>
      <c r="C11" s="73" t="s">
        <v>78</v>
      </c>
      <c r="D11" s="78">
        <v>14664.5</v>
      </c>
      <c r="E11" s="78">
        <v>16380</v>
      </c>
      <c r="F11" s="79">
        <f t="shared" si="0"/>
        <v>15522.25</v>
      </c>
      <c r="G11" s="73" t="s">
        <v>3</v>
      </c>
    </row>
    <row r="12" spans="1:7" s="63" customFormat="1" x14ac:dyDescent="0.2">
      <c r="A12" s="61" t="s">
        <v>109</v>
      </c>
      <c r="B12" s="67">
        <v>40017</v>
      </c>
      <c r="C12" s="61" t="s">
        <v>110</v>
      </c>
      <c r="D12" s="78">
        <v>14859</v>
      </c>
      <c r="E12" s="78">
        <v>15538</v>
      </c>
      <c r="F12" s="79">
        <f t="shared" si="0"/>
        <v>15198.5</v>
      </c>
      <c r="G12" s="63" t="s">
        <v>111</v>
      </c>
    </row>
    <row r="13" spans="1:7" s="63" customFormat="1" x14ac:dyDescent="0.2">
      <c r="A13" s="61" t="s">
        <v>109</v>
      </c>
      <c r="B13" s="67">
        <v>40094</v>
      </c>
      <c r="C13" s="61" t="s">
        <v>110</v>
      </c>
      <c r="D13" s="78">
        <v>14859</v>
      </c>
      <c r="E13" s="78">
        <v>15538</v>
      </c>
      <c r="F13" s="79">
        <f t="shared" si="0"/>
        <v>15198.5</v>
      </c>
      <c r="G13" s="61" t="s">
        <v>112</v>
      </c>
    </row>
    <row r="14" spans="1:7" s="63" customFormat="1" x14ac:dyDescent="0.2">
      <c r="A14" s="63" t="s">
        <v>106</v>
      </c>
      <c r="B14" s="63" t="s">
        <v>77</v>
      </c>
      <c r="C14" s="61" t="s">
        <v>110</v>
      </c>
      <c r="D14" s="78">
        <v>14859</v>
      </c>
      <c r="E14" s="78"/>
      <c r="F14" s="79">
        <f>D14</f>
        <v>14859</v>
      </c>
      <c r="G14" s="73" t="s">
        <v>87</v>
      </c>
    </row>
    <row r="15" spans="1:7" s="63" customFormat="1" x14ac:dyDescent="0.2">
      <c r="A15" s="61" t="s">
        <v>113</v>
      </c>
      <c r="B15" s="68">
        <v>39933</v>
      </c>
      <c r="C15" s="61" t="s">
        <v>114</v>
      </c>
      <c r="D15" s="78">
        <v>14867</v>
      </c>
      <c r="E15" s="78">
        <v>16547</v>
      </c>
      <c r="F15" s="79">
        <f>SUM(D15:E15)/2</f>
        <v>15707</v>
      </c>
      <c r="G15" s="63" t="s">
        <v>115</v>
      </c>
    </row>
    <row r="16" spans="1:7" s="63" customFormat="1" x14ac:dyDescent="0.2">
      <c r="A16" s="61" t="s">
        <v>113</v>
      </c>
      <c r="B16" s="68">
        <v>39933</v>
      </c>
      <c r="C16" s="61" t="s">
        <v>114</v>
      </c>
      <c r="D16" s="78">
        <v>14867</v>
      </c>
      <c r="E16" s="78">
        <v>16547</v>
      </c>
      <c r="F16" s="79">
        <f>SUM(D16:E16)/2</f>
        <v>15707</v>
      </c>
      <c r="G16" s="63" t="s">
        <v>115</v>
      </c>
    </row>
    <row r="17" spans="1:7" s="63" customFormat="1" x14ac:dyDescent="0.2">
      <c r="A17" s="61" t="s">
        <v>116</v>
      </c>
      <c r="B17" s="67">
        <v>40143</v>
      </c>
      <c r="C17" s="61" t="s">
        <v>117</v>
      </c>
      <c r="D17" s="78">
        <v>14890</v>
      </c>
      <c r="E17" s="78">
        <v>17004</v>
      </c>
      <c r="F17" s="79">
        <f>SUM(D17:E17)/2</f>
        <v>15947</v>
      </c>
      <c r="G17" s="61" t="s">
        <v>118</v>
      </c>
    </row>
    <row r="18" spans="1:7" s="63" customFormat="1" x14ac:dyDescent="0.2">
      <c r="A18" s="73" t="s">
        <v>297</v>
      </c>
      <c r="B18" s="67" t="s">
        <v>77</v>
      </c>
      <c r="C18" s="73" t="s">
        <v>582</v>
      </c>
      <c r="D18" s="78">
        <v>15093.52</v>
      </c>
      <c r="E18" s="78"/>
      <c r="F18" s="79">
        <f t="shared" ref="F18:F23" si="1">D18</f>
        <v>15093.52</v>
      </c>
      <c r="G18" s="73" t="s">
        <v>380</v>
      </c>
    </row>
    <row r="19" spans="1:7" s="63" customFormat="1" x14ac:dyDescent="0.2">
      <c r="A19" s="63" t="s">
        <v>116</v>
      </c>
      <c r="B19" s="63" t="s">
        <v>77</v>
      </c>
      <c r="C19" s="73" t="s">
        <v>81</v>
      </c>
      <c r="D19" s="78">
        <v>15094.81</v>
      </c>
      <c r="E19" s="78"/>
      <c r="F19" s="79">
        <f t="shared" si="1"/>
        <v>15094.81</v>
      </c>
      <c r="G19" s="73" t="s">
        <v>18</v>
      </c>
    </row>
    <row r="20" spans="1:7" s="63" customFormat="1" x14ac:dyDescent="0.2">
      <c r="A20" s="63" t="s">
        <v>116</v>
      </c>
      <c r="B20" s="67" t="s">
        <v>77</v>
      </c>
      <c r="C20" s="73" t="s">
        <v>53</v>
      </c>
      <c r="D20" s="78">
        <v>15094.81</v>
      </c>
      <c r="E20" s="78"/>
      <c r="F20" s="78">
        <f t="shared" si="1"/>
        <v>15094.81</v>
      </c>
      <c r="G20" s="73" t="s">
        <v>54</v>
      </c>
    </row>
    <row r="21" spans="1:7" s="63" customFormat="1" x14ac:dyDescent="0.2">
      <c r="A21" s="73" t="s">
        <v>116</v>
      </c>
      <c r="B21" s="67" t="s">
        <v>77</v>
      </c>
      <c r="C21" s="73" t="s">
        <v>81</v>
      </c>
      <c r="D21" s="78">
        <v>15094.81</v>
      </c>
      <c r="E21" s="78"/>
      <c r="F21" s="79">
        <f t="shared" si="1"/>
        <v>15094.81</v>
      </c>
      <c r="G21" s="73" t="s">
        <v>691</v>
      </c>
    </row>
    <row r="22" spans="1:7" s="63" customFormat="1" x14ac:dyDescent="0.2">
      <c r="A22" s="73" t="s">
        <v>91</v>
      </c>
      <c r="B22" s="67" t="s">
        <v>77</v>
      </c>
      <c r="C22" s="73" t="s">
        <v>81</v>
      </c>
      <c r="D22" s="78">
        <v>15094.81</v>
      </c>
      <c r="E22" s="78"/>
      <c r="F22" s="79">
        <f t="shared" si="1"/>
        <v>15094.81</v>
      </c>
      <c r="G22" s="73" t="s">
        <v>669</v>
      </c>
    </row>
    <row r="23" spans="1:7" s="63" customFormat="1" x14ac:dyDescent="0.2">
      <c r="A23" s="73" t="s">
        <v>116</v>
      </c>
      <c r="B23" s="63" t="s">
        <v>77</v>
      </c>
      <c r="C23" s="73" t="s">
        <v>687</v>
      </c>
      <c r="D23" s="78">
        <v>15108</v>
      </c>
      <c r="E23" s="78"/>
      <c r="F23" s="79">
        <f t="shared" si="1"/>
        <v>15108</v>
      </c>
      <c r="G23" s="73" t="s">
        <v>61</v>
      </c>
    </row>
    <row r="24" spans="1:7" s="63" customFormat="1" x14ac:dyDescent="0.2">
      <c r="A24" s="61" t="s">
        <v>76</v>
      </c>
      <c r="B24" s="68">
        <v>39930</v>
      </c>
      <c r="C24" s="61" t="s">
        <v>119</v>
      </c>
      <c r="D24" s="78">
        <v>15207</v>
      </c>
      <c r="E24" s="78">
        <v>16436</v>
      </c>
      <c r="F24" s="79">
        <f t="shared" ref="F24:F65" si="2">SUM(D24:E24)/2</f>
        <v>15821.5</v>
      </c>
      <c r="G24" s="63" t="s">
        <v>120</v>
      </c>
    </row>
    <row r="25" spans="1:7" s="63" customFormat="1" x14ac:dyDescent="0.2">
      <c r="A25" s="61" t="s">
        <v>76</v>
      </c>
      <c r="B25" s="68">
        <v>39930</v>
      </c>
      <c r="C25" s="61" t="s">
        <v>119</v>
      </c>
      <c r="D25" s="78">
        <v>15207</v>
      </c>
      <c r="E25" s="78">
        <v>16436</v>
      </c>
      <c r="F25" s="79">
        <f t="shared" si="2"/>
        <v>15821.5</v>
      </c>
      <c r="G25" s="63" t="s">
        <v>120</v>
      </c>
    </row>
    <row r="26" spans="1:7" s="63" customFormat="1" x14ac:dyDescent="0.2">
      <c r="A26" s="61" t="s">
        <v>76</v>
      </c>
      <c r="B26" s="68">
        <v>39930</v>
      </c>
      <c r="C26" s="61" t="s">
        <v>119</v>
      </c>
      <c r="D26" s="78">
        <v>15207</v>
      </c>
      <c r="E26" s="78">
        <v>16436</v>
      </c>
      <c r="F26" s="79">
        <f t="shared" si="2"/>
        <v>15821.5</v>
      </c>
      <c r="G26" s="63" t="s">
        <v>120</v>
      </c>
    </row>
    <row r="27" spans="1:7" s="63" customFormat="1" x14ac:dyDescent="0.2">
      <c r="A27" s="61" t="s">
        <v>76</v>
      </c>
      <c r="B27" s="68">
        <v>39930</v>
      </c>
      <c r="C27" s="61" t="s">
        <v>119</v>
      </c>
      <c r="D27" s="78">
        <v>15207</v>
      </c>
      <c r="E27" s="78">
        <v>16436</v>
      </c>
      <c r="F27" s="79">
        <f t="shared" si="2"/>
        <v>15821.5</v>
      </c>
      <c r="G27" s="63" t="s">
        <v>120</v>
      </c>
    </row>
    <row r="28" spans="1:7" s="63" customFormat="1" x14ac:dyDescent="0.2">
      <c r="A28" s="61" t="s">
        <v>76</v>
      </c>
      <c r="B28" s="68">
        <v>39930</v>
      </c>
      <c r="C28" s="61" t="s">
        <v>119</v>
      </c>
      <c r="D28" s="78">
        <v>15207</v>
      </c>
      <c r="E28" s="78">
        <v>16436</v>
      </c>
      <c r="F28" s="79">
        <f t="shared" si="2"/>
        <v>15821.5</v>
      </c>
      <c r="G28" s="63" t="s">
        <v>120</v>
      </c>
    </row>
    <row r="29" spans="1:7" s="63" customFormat="1" x14ac:dyDescent="0.2">
      <c r="A29" s="61" t="s">
        <v>76</v>
      </c>
      <c r="B29" s="68">
        <v>39930</v>
      </c>
      <c r="C29" s="61" t="s">
        <v>119</v>
      </c>
      <c r="D29" s="78">
        <v>15207</v>
      </c>
      <c r="E29" s="78">
        <v>16436</v>
      </c>
      <c r="F29" s="79">
        <f t="shared" si="2"/>
        <v>15821.5</v>
      </c>
      <c r="G29" s="63" t="s">
        <v>120</v>
      </c>
    </row>
    <row r="30" spans="1:7" s="63" customFormat="1" x14ac:dyDescent="0.2">
      <c r="A30" s="61" t="s">
        <v>76</v>
      </c>
      <c r="B30" s="68">
        <v>39930</v>
      </c>
      <c r="C30" s="61" t="s">
        <v>119</v>
      </c>
      <c r="D30" s="78">
        <v>15207</v>
      </c>
      <c r="E30" s="78">
        <v>16436</v>
      </c>
      <c r="F30" s="79">
        <f t="shared" si="2"/>
        <v>15821.5</v>
      </c>
      <c r="G30" s="63" t="s">
        <v>120</v>
      </c>
    </row>
    <row r="31" spans="1:7" s="63" customFormat="1" x14ac:dyDescent="0.2">
      <c r="A31" s="61" t="s">
        <v>76</v>
      </c>
      <c r="B31" s="68">
        <v>39930</v>
      </c>
      <c r="C31" s="61" t="s">
        <v>119</v>
      </c>
      <c r="D31" s="78">
        <v>15207</v>
      </c>
      <c r="E31" s="78">
        <v>16436</v>
      </c>
      <c r="F31" s="79">
        <f t="shared" si="2"/>
        <v>15821.5</v>
      </c>
      <c r="G31" s="63" t="s">
        <v>120</v>
      </c>
    </row>
    <row r="32" spans="1:7" s="63" customFormat="1" x14ac:dyDescent="0.2">
      <c r="A32" s="61" t="s">
        <v>76</v>
      </c>
      <c r="B32" s="68">
        <v>39930</v>
      </c>
      <c r="C32" s="61" t="s">
        <v>119</v>
      </c>
      <c r="D32" s="78">
        <v>15207</v>
      </c>
      <c r="E32" s="78">
        <v>16436</v>
      </c>
      <c r="F32" s="79">
        <f t="shared" si="2"/>
        <v>15821.5</v>
      </c>
      <c r="G32" s="63" t="s">
        <v>120</v>
      </c>
    </row>
    <row r="33" spans="1:7" s="63" customFormat="1" x14ac:dyDescent="0.2">
      <c r="A33" s="61" t="s">
        <v>76</v>
      </c>
      <c r="B33" s="68">
        <v>39930</v>
      </c>
      <c r="C33" s="61" t="s">
        <v>119</v>
      </c>
      <c r="D33" s="78">
        <v>15207</v>
      </c>
      <c r="E33" s="78">
        <v>16436</v>
      </c>
      <c r="F33" s="79">
        <f t="shared" si="2"/>
        <v>15821.5</v>
      </c>
      <c r="G33" s="63" t="s">
        <v>120</v>
      </c>
    </row>
    <row r="34" spans="1:7" s="63" customFormat="1" x14ac:dyDescent="0.2">
      <c r="A34" s="61" t="s">
        <v>76</v>
      </c>
      <c r="B34" s="68">
        <v>39930</v>
      </c>
      <c r="C34" s="61" t="s">
        <v>119</v>
      </c>
      <c r="D34" s="78">
        <v>15207</v>
      </c>
      <c r="E34" s="78">
        <v>16436</v>
      </c>
      <c r="F34" s="79">
        <f t="shared" si="2"/>
        <v>15821.5</v>
      </c>
      <c r="G34" s="63" t="s">
        <v>120</v>
      </c>
    </row>
    <row r="35" spans="1:7" s="63" customFormat="1" x14ac:dyDescent="0.2">
      <c r="A35" s="61" t="s">
        <v>76</v>
      </c>
      <c r="B35" s="68">
        <v>39930</v>
      </c>
      <c r="C35" s="61" t="s">
        <v>119</v>
      </c>
      <c r="D35" s="78">
        <v>15207</v>
      </c>
      <c r="E35" s="78">
        <v>16436</v>
      </c>
      <c r="F35" s="79">
        <f t="shared" si="2"/>
        <v>15821.5</v>
      </c>
      <c r="G35" s="63" t="s">
        <v>120</v>
      </c>
    </row>
    <row r="36" spans="1:7" s="63" customFormat="1" x14ac:dyDescent="0.2">
      <c r="A36" s="61" t="s">
        <v>76</v>
      </c>
      <c r="B36" s="68">
        <v>39930</v>
      </c>
      <c r="C36" s="61" t="s">
        <v>119</v>
      </c>
      <c r="D36" s="78">
        <v>15207</v>
      </c>
      <c r="E36" s="78">
        <v>16436</v>
      </c>
      <c r="F36" s="79">
        <f t="shared" si="2"/>
        <v>15821.5</v>
      </c>
      <c r="G36" s="63" t="s">
        <v>120</v>
      </c>
    </row>
    <row r="37" spans="1:7" s="63" customFormat="1" x14ac:dyDescent="0.2">
      <c r="A37" s="61" t="s">
        <v>76</v>
      </c>
      <c r="B37" s="68">
        <v>39930</v>
      </c>
      <c r="C37" s="61" t="s">
        <v>119</v>
      </c>
      <c r="D37" s="78">
        <v>15207</v>
      </c>
      <c r="E37" s="78">
        <v>16436</v>
      </c>
      <c r="F37" s="79">
        <f t="shared" si="2"/>
        <v>15821.5</v>
      </c>
      <c r="G37" s="63" t="s">
        <v>120</v>
      </c>
    </row>
    <row r="38" spans="1:7" s="63" customFormat="1" x14ac:dyDescent="0.2">
      <c r="A38" s="61" t="s">
        <v>76</v>
      </c>
      <c r="B38" s="68">
        <v>39930</v>
      </c>
      <c r="C38" s="61" t="s">
        <v>119</v>
      </c>
      <c r="D38" s="78">
        <v>15207</v>
      </c>
      <c r="E38" s="78">
        <v>16436</v>
      </c>
      <c r="F38" s="79">
        <f t="shared" si="2"/>
        <v>15821.5</v>
      </c>
      <c r="G38" s="63" t="s">
        <v>120</v>
      </c>
    </row>
    <row r="39" spans="1:7" s="63" customFormat="1" x14ac:dyDescent="0.2">
      <c r="A39" s="61" t="s">
        <v>76</v>
      </c>
      <c r="B39" s="68">
        <v>39930</v>
      </c>
      <c r="C39" s="61" t="s">
        <v>119</v>
      </c>
      <c r="D39" s="78">
        <v>15207</v>
      </c>
      <c r="E39" s="78">
        <v>16436</v>
      </c>
      <c r="F39" s="79">
        <f t="shared" si="2"/>
        <v>15821.5</v>
      </c>
      <c r="G39" s="63" t="s">
        <v>120</v>
      </c>
    </row>
    <row r="40" spans="1:7" s="63" customFormat="1" x14ac:dyDescent="0.2">
      <c r="A40" s="61" t="s">
        <v>76</v>
      </c>
      <c r="B40" s="68">
        <v>39930</v>
      </c>
      <c r="C40" s="61" t="s">
        <v>119</v>
      </c>
      <c r="D40" s="78">
        <v>15207</v>
      </c>
      <c r="E40" s="78">
        <v>16436</v>
      </c>
      <c r="F40" s="79">
        <f t="shared" si="2"/>
        <v>15821.5</v>
      </c>
      <c r="G40" s="63" t="s">
        <v>120</v>
      </c>
    </row>
    <row r="41" spans="1:7" s="63" customFormat="1" x14ac:dyDescent="0.2">
      <c r="A41" s="61" t="s">
        <v>76</v>
      </c>
      <c r="B41" s="68">
        <v>39930</v>
      </c>
      <c r="C41" s="61" t="s">
        <v>119</v>
      </c>
      <c r="D41" s="78">
        <v>15207</v>
      </c>
      <c r="E41" s="78">
        <v>16436</v>
      </c>
      <c r="F41" s="79">
        <f t="shared" si="2"/>
        <v>15821.5</v>
      </c>
      <c r="G41" s="63" t="s">
        <v>120</v>
      </c>
    </row>
    <row r="42" spans="1:7" s="63" customFormat="1" x14ac:dyDescent="0.2">
      <c r="A42" s="61" t="s">
        <v>76</v>
      </c>
      <c r="B42" s="68">
        <v>39930</v>
      </c>
      <c r="C42" s="61" t="s">
        <v>119</v>
      </c>
      <c r="D42" s="78">
        <v>15207</v>
      </c>
      <c r="E42" s="78">
        <v>16436</v>
      </c>
      <c r="F42" s="79">
        <f t="shared" si="2"/>
        <v>15821.5</v>
      </c>
      <c r="G42" s="63" t="s">
        <v>120</v>
      </c>
    </row>
    <row r="43" spans="1:7" s="63" customFormat="1" x14ac:dyDescent="0.2">
      <c r="A43" s="61" t="s">
        <v>76</v>
      </c>
      <c r="B43" s="68">
        <v>39930</v>
      </c>
      <c r="C43" s="61" t="s">
        <v>119</v>
      </c>
      <c r="D43" s="78">
        <v>15207</v>
      </c>
      <c r="E43" s="78">
        <v>16436</v>
      </c>
      <c r="F43" s="79">
        <f t="shared" si="2"/>
        <v>15821.5</v>
      </c>
      <c r="G43" s="63" t="s">
        <v>120</v>
      </c>
    </row>
    <row r="44" spans="1:7" s="63" customFormat="1" x14ac:dyDescent="0.2">
      <c r="A44" s="61" t="s">
        <v>76</v>
      </c>
      <c r="B44" s="68">
        <v>39930</v>
      </c>
      <c r="C44" s="61" t="s">
        <v>119</v>
      </c>
      <c r="D44" s="78">
        <v>15207</v>
      </c>
      <c r="E44" s="78">
        <v>16436</v>
      </c>
      <c r="F44" s="79">
        <f t="shared" si="2"/>
        <v>15821.5</v>
      </c>
      <c r="G44" s="63" t="s">
        <v>120</v>
      </c>
    </row>
    <row r="45" spans="1:7" s="63" customFormat="1" x14ac:dyDescent="0.2">
      <c r="A45" s="61" t="s">
        <v>76</v>
      </c>
      <c r="B45" s="68">
        <v>39930</v>
      </c>
      <c r="C45" s="61" t="s">
        <v>119</v>
      </c>
      <c r="D45" s="78">
        <v>15207</v>
      </c>
      <c r="E45" s="78">
        <v>16436</v>
      </c>
      <c r="F45" s="79">
        <f t="shared" si="2"/>
        <v>15821.5</v>
      </c>
      <c r="G45" s="63" t="s">
        <v>120</v>
      </c>
    </row>
    <row r="46" spans="1:7" s="63" customFormat="1" x14ac:dyDescent="0.2">
      <c r="A46" s="61" t="s">
        <v>76</v>
      </c>
      <c r="B46" s="68">
        <v>39930</v>
      </c>
      <c r="C46" s="61" t="s">
        <v>119</v>
      </c>
      <c r="D46" s="78">
        <v>15207</v>
      </c>
      <c r="E46" s="78">
        <v>16436</v>
      </c>
      <c r="F46" s="79">
        <f t="shared" si="2"/>
        <v>15821.5</v>
      </c>
      <c r="G46" s="63" t="s">
        <v>120</v>
      </c>
    </row>
    <row r="47" spans="1:7" s="63" customFormat="1" x14ac:dyDescent="0.2">
      <c r="A47" s="61" t="s">
        <v>76</v>
      </c>
      <c r="B47" s="68">
        <v>39930</v>
      </c>
      <c r="C47" s="61" t="s">
        <v>119</v>
      </c>
      <c r="D47" s="78">
        <v>15207</v>
      </c>
      <c r="E47" s="78">
        <v>16436</v>
      </c>
      <c r="F47" s="79">
        <f t="shared" si="2"/>
        <v>15821.5</v>
      </c>
      <c r="G47" s="63" t="s">
        <v>120</v>
      </c>
    </row>
    <row r="48" spans="1:7" s="63" customFormat="1" x14ac:dyDescent="0.2">
      <c r="A48" s="61" t="s">
        <v>76</v>
      </c>
      <c r="B48" s="68">
        <v>39930</v>
      </c>
      <c r="C48" s="61" t="s">
        <v>119</v>
      </c>
      <c r="D48" s="78">
        <v>15207</v>
      </c>
      <c r="E48" s="78">
        <v>16436</v>
      </c>
      <c r="F48" s="79">
        <f t="shared" si="2"/>
        <v>15821.5</v>
      </c>
      <c r="G48" s="63" t="s">
        <v>120</v>
      </c>
    </row>
    <row r="49" spans="1:7" s="63" customFormat="1" x14ac:dyDescent="0.2">
      <c r="A49" s="61" t="s">
        <v>76</v>
      </c>
      <c r="B49" s="68">
        <v>39930</v>
      </c>
      <c r="C49" s="61" t="s">
        <v>119</v>
      </c>
      <c r="D49" s="78">
        <v>15207</v>
      </c>
      <c r="E49" s="78">
        <v>16436</v>
      </c>
      <c r="F49" s="79">
        <f t="shared" si="2"/>
        <v>15821.5</v>
      </c>
      <c r="G49" s="63" t="s">
        <v>120</v>
      </c>
    </row>
    <row r="50" spans="1:7" s="63" customFormat="1" x14ac:dyDescent="0.2">
      <c r="A50" s="61" t="s">
        <v>76</v>
      </c>
      <c r="B50" s="68">
        <v>39930</v>
      </c>
      <c r="C50" s="61" t="s">
        <v>119</v>
      </c>
      <c r="D50" s="78">
        <v>15207</v>
      </c>
      <c r="E50" s="78">
        <v>16436</v>
      </c>
      <c r="F50" s="79">
        <f t="shared" si="2"/>
        <v>15821.5</v>
      </c>
      <c r="G50" s="63" t="s">
        <v>120</v>
      </c>
    </row>
    <row r="51" spans="1:7" s="63" customFormat="1" x14ac:dyDescent="0.2">
      <c r="A51" s="61" t="s">
        <v>76</v>
      </c>
      <c r="B51" s="68">
        <v>39930</v>
      </c>
      <c r="C51" s="61" t="s">
        <v>119</v>
      </c>
      <c r="D51" s="78">
        <v>15207</v>
      </c>
      <c r="E51" s="78">
        <v>16436</v>
      </c>
      <c r="F51" s="79">
        <f t="shared" si="2"/>
        <v>15821.5</v>
      </c>
      <c r="G51" s="63" t="s">
        <v>120</v>
      </c>
    </row>
    <row r="52" spans="1:7" s="63" customFormat="1" x14ac:dyDescent="0.2">
      <c r="A52" s="61" t="s">
        <v>76</v>
      </c>
      <c r="B52" s="68">
        <v>39930</v>
      </c>
      <c r="C52" s="61" t="s">
        <v>119</v>
      </c>
      <c r="D52" s="78">
        <v>15207</v>
      </c>
      <c r="E52" s="78">
        <v>16436</v>
      </c>
      <c r="F52" s="79">
        <f t="shared" si="2"/>
        <v>15821.5</v>
      </c>
      <c r="G52" s="63" t="s">
        <v>120</v>
      </c>
    </row>
    <row r="53" spans="1:7" s="63" customFormat="1" x14ac:dyDescent="0.2">
      <c r="A53" s="61" t="s">
        <v>76</v>
      </c>
      <c r="B53" s="68">
        <v>39930</v>
      </c>
      <c r="C53" s="61" t="s">
        <v>119</v>
      </c>
      <c r="D53" s="78">
        <v>15207</v>
      </c>
      <c r="E53" s="78">
        <v>16436</v>
      </c>
      <c r="F53" s="79">
        <f t="shared" si="2"/>
        <v>15821.5</v>
      </c>
      <c r="G53" s="63" t="s">
        <v>120</v>
      </c>
    </row>
    <row r="54" spans="1:7" s="63" customFormat="1" x14ac:dyDescent="0.2">
      <c r="A54" s="61" t="s">
        <v>76</v>
      </c>
      <c r="B54" s="68">
        <v>39930</v>
      </c>
      <c r="C54" s="61" t="s">
        <v>119</v>
      </c>
      <c r="D54" s="78">
        <v>15207</v>
      </c>
      <c r="E54" s="78">
        <v>16436</v>
      </c>
      <c r="F54" s="79">
        <f t="shared" si="2"/>
        <v>15821.5</v>
      </c>
      <c r="G54" s="63" t="s">
        <v>120</v>
      </c>
    </row>
    <row r="55" spans="1:7" s="63" customFormat="1" x14ac:dyDescent="0.2">
      <c r="A55" s="61" t="s">
        <v>76</v>
      </c>
      <c r="B55" s="68">
        <v>39930</v>
      </c>
      <c r="C55" s="61" t="s">
        <v>119</v>
      </c>
      <c r="D55" s="78">
        <v>15207</v>
      </c>
      <c r="E55" s="78">
        <v>16436</v>
      </c>
      <c r="F55" s="79">
        <f t="shared" si="2"/>
        <v>15821.5</v>
      </c>
      <c r="G55" s="63" t="s">
        <v>120</v>
      </c>
    </row>
    <row r="56" spans="1:7" s="63" customFormat="1" x14ac:dyDescent="0.2">
      <c r="A56" s="61" t="s">
        <v>76</v>
      </c>
      <c r="B56" s="68">
        <v>39930</v>
      </c>
      <c r="C56" s="61" t="s">
        <v>119</v>
      </c>
      <c r="D56" s="78">
        <v>15207</v>
      </c>
      <c r="E56" s="78">
        <v>16436</v>
      </c>
      <c r="F56" s="79">
        <f t="shared" si="2"/>
        <v>15821.5</v>
      </c>
      <c r="G56" s="63" t="s">
        <v>120</v>
      </c>
    </row>
    <row r="57" spans="1:7" s="63" customFormat="1" x14ac:dyDescent="0.2">
      <c r="A57" s="61" t="s">
        <v>76</v>
      </c>
      <c r="B57" s="68">
        <v>39930</v>
      </c>
      <c r="C57" s="61" t="s">
        <v>119</v>
      </c>
      <c r="D57" s="78">
        <v>15207</v>
      </c>
      <c r="E57" s="78">
        <v>16436</v>
      </c>
      <c r="F57" s="79">
        <f t="shared" si="2"/>
        <v>15821.5</v>
      </c>
      <c r="G57" s="63" t="s">
        <v>120</v>
      </c>
    </row>
    <row r="58" spans="1:7" s="63" customFormat="1" x14ac:dyDescent="0.2">
      <c r="A58" s="61" t="s">
        <v>76</v>
      </c>
      <c r="B58" s="68">
        <v>39930</v>
      </c>
      <c r="C58" s="61" t="s">
        <v>119</v>
      </c>
      <c r="D58" s="78">
        <v>15207</v>
      </c>
      <c r="E58" s="78">
        <v>16436</v>
      </c>
      <c r="F58" s="79">
        <f t="shared" si="2"/>
        <v>15821.5</v>
      </c>
      <c r="G58" s="63" t="s">
        <v>120</v>
      </c>
    </row>
    <row r="59" spans="1:7" s="63" customFormat="1" x14ac:dyDescent="0.2">
      <c r="A59" s="61" t="s">
        <v>76</v>
      </c>
      <c r="B59" s="68">
        <v>39930</v>
      </c>
      <c r="C59" s="61" t="s">
        <v>119</v>
      </c>
      <c r="D59" s="78">
        <v>15207</v>
      </c>
      <c r="E59" s="78">
        <v>16436</v>
      </c>
      <c r="F59" s="79">
        <f t="shared" si="2"/>
        <v>15821.5</v>
      </c>
      <c r="G59" s="63" t="s">
        <v>120</v>
      </c>
    </row>
    <row r="60" spans="1:7" s="63" customFormat="1" x14ac:dyDescent="0.2">
      <c r="A60" s="61" t="s">
        <v>76</v>
      </c>
      <c r="B60" s="68">
        <v>39930</v>
      </c>
      <c r="C60" s="61" t="s">
        <v>119</v>
      </c>
      <c r="D60" s="78">
        <v>15207</v>
      </c>
      <c r="E60" s="78">
        <v>16436</v>
      </c>
      <c r="F60" s="79">
        <f t="shared" si="2"/>
        <v>15821.5</v>
      </c>
      <c r="G60" s="63" t="s">
        <v>120</v>
      </c>
    </row>
    <row r="61" spans="1:7" s="63" customFormat="1" x14ac:dyDescent="0.2">
      <c r="A61" s="61" t="s">
        <v>76</v>
      </c>
      <c r="B61" s="68">
        <v>39930</v>
      </c>
      <c r="C61" s="61" t="s">
        <v>119</v>
      </c>
      <c r="D61" s="78">
        <v>15207</v>
      </c>
      <c r="E61" s="78">
        <v>16436</v>
      </c>
      <c r="F61" s="79">
        <f t="shared" si="2"/>
        <v>15821.5</v>
      </c>
      <c r="G61" s="63" t="s">
        <v>120</v>
      </c>
    </row>
    <row r="62" spans="1:7" s="63" customFormat="1" x14ac:dyDescent="0.2">
      <c r="A62" s="61" t="s">
        <v>76</v>
      </c>
      <c r="B62" s="68">
        <v>39930</v>
      </c>
      <c r="C62" s="61" t="s">
        <v>119</v>
      </c>
      <c r="D62" s="78">
        <v>15207</v>
      </c>
      <c r="E62" s="78">
        <v>16436</v>
      </c>
      <c r="F62" s="79">
        <f t="shared" si="2"/>
        <v>15821.5</v>
      </c>
      <c r="G62" s="63" t="s">
        <v>120</v>
      </c>
    </row>
    <row r="63" spans="1:7" s="63" customFormat="1" x14ac:dyDescent="0.2">
      <c r="A63" s="61" t="s">
        <v>76</v>
      </c>
      <c r="B63" s="68">
        <v>39930</v>
      </c>
      <c r="C63" s="61" t="s">
        <v>119</v>
      </c>
      <c r="D63" s="78">
        <v>15207</v>
      </c>
      <c r="E63" s="78">
        <v>16436</v>
      </c>
      <c r="F63" s="79">
        <f t="shared" si="2"/>
        <v>15821.5</v>
      </c>
      <c r="G63" s="63" t="s">
        <v>120</v>
      </c>
    </row>
    <row r="64" spans="1:7" s="63" customFormat="1" x14ac:dyDescent="0.2">
      <c r="A64" s="73" t="s">
        <v>76</v>
      </c>
      <c r="B64" s="63" t="s">
        <v>77</v>
      </c>
      <c r="C64" s="73" t="s">
        <v>40</v>
      </c>
      <c r="D64" s="78">
        <v>15207</v>
      </c>
      <c r="E64" s="78">
        <v>16436</v>
      </c>
      <c r="F64" s="79">
        <f t="shared" si="2"/>
        <v>15821.5</v>
      </c>
      <c r="G64" s="74" t="s">
        <v>41</v>
      </c>
    </row>
    <row r="65" spans="1:7" s="63" customFormat="1" x14ac:dyDescent="0.2">
      <c r="A65" s="73" t="s">
        <v>76</v>
      </c>
      <c r="B65" s="63" t="s">
        <v>77</v>
      </c>
      <c r="C65" s="74" t="s">
        <v>47</v>
      </c>
      <c r="D65" s="78">
        <v>15207</v>
      </c>
      <c r="E65" s="78">
        <v>16436</v>
      </c>
      <c r="F65" s="79">
        <f t="shared" si="2"/>
        <v>15821.5</v>
      </c>
      <c r="G65" s="74" t="s">
        <v>48</v>
      </c>
    </row>
    <row r="66" spans="1:7" s="63" customFormat="1" x14ac:dyDescent="0.2">
      <c r="A66" s="74" t="s">
        <v>76</v>
      </c>
      <c r="B66" s="67" t="s">
        <v>77</v>
      </c>
      <c r="C66" s="74" t="s">
        <v>746</v>
      </c>
      <c r="D66" s="78">
        <v>15207</v>
      </c>
      <c r="E66" s="78">
        <v>16436</v>
      </c>
      <c r="F66" s="79">
        <f>D66</f>
        <v>15207</v>
      </c>
      <c r="G66" s="74" t="s">
        <v>747</v>
      </c>
    </row>
    <row r="67" spans="1:7" s="63" customFormat="1" x14ac:dyDescent="0.2">
      <c r="A67" s="61" t="s">
        <v>109</v>
      </c>
      <c r="B67" s="67">
        <v>40114</v>
      </c>
      <c r="C67" s="69" t="s">
        <v>110</v>
      </c>
      <c r="D67" s="78">
        <v>15257</v>
      </c>
      <c r="E67" s="78"/>
      <c r="F67" s="79">
        <f>D67</f>
        <v>15257</v>
      </c>
      <c r="G67" s="69" t="s">
        <v>122</v>
      </c>
    </row>
    <row r="68" spans="1:7" s="63" customFormat="1" ht="13.5" customHeight="1" x14ac:dyDescent="0.2">
      <c r="A68" s="61" t="s">
        <v>109</v>
      </c>
      <c r="B68" s="67">
        <v>40129</v>
      </c>
      <c r="C68" s="69" t="s">
        <v>110</v>
      </c>
      <c r="D68" s="78">
        <v>15257</v>
      </c>
      <c r="E68" s="78"/>
      <c r="F68" s="79">
        <f>D68</f>
        <v>15257</v>
      </c>
      <c r="G68" s="69" t="s">
        <v>123</v>
      </c>
    </row>
    <row r="69" spans="1:7" s="63" customFormat="1" x14ac:dyDescent="0.2">
      <c r="A69" s="70" t="s">
        <v>64</v>
      </c>
      <c r="B69" s="63" t="s">
        <v>77</v>
      </c>
      <c r="C69" s="74" t="s">
        <v>5</v>
      </c>
      <c r="D69" s="78">
        <v>15291</v>
      </c>
      <c r="E69" s="78"/>
      <c r="F69" s="79">
        <f>D69</f>
        <v>15291</v>
      </c>
      <c r="G69" s="74" t="s">
        <v>9</v>
      </c>
    </row>
    <row r="70" spans="1:7" s="63" customFormat="1" x14ac:dyDescent="0.2">
      <c r="A70" s="70" t="s">
        <v>124</v>
      </c>
      <c r="B70" s="67">
        <v>40031</v>
      </c>
      <c r="C70" s="69" t="s">
        <v>125</v>
      </c>
      <c r="D70" s="78">
        <v>15340</v>
      </c>
      <c r="E70" s="78"/>
      <c r="F70" s="79">
        <f>D70</f>
        <v>15340</v>
      </c>
      <c r="G70" s="70" t="s">
        <v>126</v>
      </c>
    </row>
    <row r="71" spans="1:7" s="63" customFormat="1" x14ac:dyDescent="0.2">
      <c r="A71" s="70" t="s">
        <v>124</v>
      </c>
      <c r="B71" s="63" t="s">
        <v>77</v>
      </c>
      <c r="C71" s="74" t="s">
        <v>125</v>
      </c>
      <c r="D71" s="78">
        <v>15351</v>
      </c>
      <c r="E71" s="78">
        <v>15877</v>
      </c>
      <c r="F71" s="79">
        <f>SUM(D71:E71)/2</f>
        <v>15614</v>
      </c>
      <c r="G71" s="74" t="s">
        <v>74</v>
      </c>
    </row>
    <row r="72" spans="1:7" s="63" customFormat="1" x14ac:dyDescent="0.2">
      <c r="A72" s="74" t="s">
        <v>106</v>
      </c>
      <c r="B72" s="67" t="s">
        <v>77</v>
      </c>
      <c r="C72" s="74" t="s">
        <v>757</v>
      </c>
      <c r="D72" s="78">
        <v>15444</v>
      </c>
      <c r="E72" s="78"/>
      <c r="F72" s="79">
        <f>D72</f>
        <v>15444</v>
      </c>
      <c r="G72" s="74" t="s">
        <v>758</v>
      </c>
    </row>
    <row r="73" spans="1:7" s="63" customFormat="1" x14ac:dyDescent="0.2">
      <c r="A73" s="70" t="s">
        <v>4</v>
      </c>
      <c r="B73" s="63" t="s">
        <v>77</v>
      </c>
      <c r="C73" s="74" t="s">
        <v>67</v>
      </c>
      <c r="D73" s="78">
        <v>15468</v>
      </c>
      <c r="E73" s="78">
        <v>16576</v>
      </c>
      <c r="F73" s="79">
        <f>D73</f>
        <v>15468</v>
      </c>
      <c r="G73" s="74" t="s">
        <v>68</v>
      </c>
    </row>
    <row r="74" spans="1:7" s="63" customFormat="1" x14ac:dyDescent="0.2">
      <c r="A74" s="70" t="s">
        <v>127</v>
      </c>
      <c r="B74" s="67">
        <v>40010</v>
      </c>
      <c r="C74" s="70" t="s">
        <v>128</v>
      </c>
      <c r="D74" s="78">
        <v>15570</v>
      </c>
      <c r="E74" s="78">
        <v>16663</v>
      </c>
      <c r="F74" s="79">
        <f>SUM(D74:E74)/2</f>
        <v>16116.5</v>
      </c>
      <c r="G74" s="70" t="s">
        <v>130</v>
      </c>
    </row>
    <row r="75" spans="1:7" s="63" customFormat="1" x14ac:dyDescent="0.2">
      <c r="A75" s="74" t="s">
        <v>95</v>
      </c>
      <c r="B75" s="63" t="s">
        <v>77</v>
      </c>
      <c r="C75" s="74" t="s">
        <v>90</v>
      </c>
      <c r="D75" s="78">
        <v>15570</v>
      </c>
      <c r="E75" s="78">
        <v>16663</v>
      </c>
      <c r="F75" s="79">
        <f>SUM(D75:E75)/2</f>
        <v>16116.5</v>
      </c>
      <c r="G75" s="73" t="s">
        <v>63</v>
      </c>
    </row>
    <row r="76" spans="1:7" s="63" customFormat="1" x14ac:dyDescent="0.2">
      <c r="A76" s="73" t="s">
        <v>116</v>
      </c>
      <c r="B76" s="67" t="s">
        <v>77</v>
      </c>
      <c r="C76" s="74" t="s">
        <v>73</v>
      </c>
      <c r="D76" s="78">
        <v>15575</v>
      </c>
      <c r="E76" s="78">
        <v>17289</v>
      </c>
      <c r="F76" s="79">
        <f>D76</f>
        <v>15575</v>
      </c>
      <c r="G76" s="74" t="s">
        <v>57</v>
      </c>
    </row>
    <row r="77" spans="1:7" s="63" customFormat="1" x14ac:dyDescent="0.2">
      <c r="A77" s="70" t="s">
        <v>131</v>
      </c>
      <c r="B77" s="67">
        <v>40233</v>
      </c>
      <c r="C77" s="70" t="s">
        <v>132</v>
      </c>
      <c r="D77" s="78">
        <v>15600</v>
      </c>
      <c r="E77" s="78">
        <v>18980</v>
      </c>
      <c r="F77" s="79">
        <f>SUM(D77:E77)/2</f>
        <v>17290</v>
      </c>
      <c r="G77" s="70" t="s">
        <v>133</v>
      </c>
    </row>
    <row r="78" spans="1:7" s="63" customFormat="1" x14ac:dyDescent="0.2">
      <c r="A78" s="73" t="s">
        <v>92</v>
      </c>
      <c r="B78" s="63" t="s">
        <v>77</v>
      </c>
      <c r="C78" s="74" t="s">
        <v>93</v>
      </c>
      <c r="D78" s="78">
        <v>15600</v>
      </c>
      <c r="E78" s="78"/>
      <c r="F78" s="79">
        <f t="shared" ref="F78:F83" si="3">D78</f>
        <v>15600</v>
      </c>
      <c r="G78" s="74" t="s">
        <v>690</v>
      </c>
    </row>
    <row r="79" spans="1:7" s="63" customFormat="1" x14ac:dyDescent="0.2">
      <c r="A79" s="73" t="s">
        <v>91</v>
      </c>
      <c r="B79" s="67" t="s">
        <v>77</v>
      </c>
      <c r="C79" s="74" t="s">
        <v>90</v>
      </c>
      <c r="D79" s="78">
        <v>15725</v>
      </c>
      <c r="E79" s="78">
        <v>16830</v>
      </c>
      <c r="F79" s="79">
        <f t="shared" si="3"/>
        <v>15725</v>
      </c>
      <c r="G79" s="74" t="s">
        <v>63</v>
      </c>
    </row>
    <row r="80" spans="1:7" s="63" customFormat="1" x14ac:dyDescent="0.2">
      <c r="A80" s="74" t="s">
        <v>116</v>
      </c>
      <c r="B80" s="63" t="s">
        <v>77</v>
      </c>
      <c r="C80" s="74" t="s">
        <v>684</v>
      </c>
      <c r="D80" s="78">
        <v>15895</v>
      </c>
      <c r="E80" s="78"/>
      <c r="F80" s="79">
        <f t="shared" si="3"/>
        <v>15895</v>
      </c>
      <c r="G80" s="74" t="s">
        <v>231</v>
      </c>
    </row>
    <row r="81" spans="1:7" s="63" customFormat="1" x14ac:dyDescent="0.2">
      <c r="A81" s="74" t="s">
        <v>95</v>
      </c>
      <c r="B81" s="67" t="s">
        <v>77</v>
      </c>
      <c r="C81" s="74" t="s">
        <v>695</v>
      </c>
      <c r="D81" s="78">
        <v>16000</v>
      </c>
      <c r="E81" s="78"/>
      <c r="F81" s="79">
        <f t="shared" si="3"/>
        <v>16000</v>
      </c>
      <c r="G81" s="74" t="s">
        <v>696</v>
      </c>
    </row>
    <row r="82" spans="1:7" s="63" customFormat="1" x14ac:dyDescent="0.2">
      <c r="A82" s="74" t="s">
        <v>116</v>
      </c>
      <c r="B82" s="67" t="s">
        <v>77</v>
      </c>
      <c r="C82" s="74" t="s">
        <v>728</v>
      </c>
      <c r="D82" s="78">
        <v>16054</v>
      </c>
      <c r="E82" s="78"/>
      <c r="F82" s="79">
        <f t="shared" si="3"/>
        <v>16054</v>
      </c>
      <c r="G82" s="74" t="s">
        <v>729</v>
      </c>
    </row>
    <row r="83" spans="1:7" s="63" customFormat="1" x14ac:dyDescent="0.2">
      <c r="A83" s="74" t="s">
        <v>697</v>
      </c>
      <c r="B83" s="67" t="s">
        <v>77</v>
      </c>
      <c r="C83" s="74" t="s">
        <v>698</v>
      </c>
      <c r="D83" s="78">
        <v>16111.36</v>
      </c>
      <c r="E83" s="78"/>
      <c r="F83" s="79">
        <f t="shared" si="3"/>
        <v>16111.36</v>
      </c>
      <c r="G83" s="74" t="s">
        <v>699</v>
      </c>
    </row>
    <row r="84" spans="1:7" s="63" customFormat="1" x14ac:dyDescent="0.2">
      <c r="A84" s="70" t="s">
        <v>116</v>
      </c>
      <c r="B84" s="63" t="s">
        <v>77</v>
      </c>
      <c r="C84" s="74" t="s">
        <v>685</v>
      </c>
      <c r="D84" s="78">
        <v>16433.59</v>
      </c>
      <c r="E84" s="78">
        <v>17933.330000000002</v>
      </c>
      <c r="F84" s="79">
        <f>SUM(D84:E84)/2</f>
        <v>17183.46</v>
      </c>
      <c r="G84" s="74" t="s">
        <v>24</v>
      </c>
    </row>
    <row r="85" spans="1:7" s="63" customFormat="1" x14ac:dyDescent="0.2">
      <c r="A85" s="74" t="s">
        <v>297</v>
      </c>
      <c r="B85" s="67" t="s">
        <v>77</v>
      </c>
      <c r="C85" s="74" t="s">
        <v>715</v>
      </c>
      <c r="D85" s="78">
        <v>16500</v>
      </c>
      <c r="E85" s="78"/>
      <c r="F85" s="79">
        <f>D85</f>
        <v>16500</v>
      </c>
      <c r="G85" s="74" t="s">
        <v>231</v>
      </c>
    </row>
    <row r="86" spans="1:7" s="63" customFormat="1" x14ac:dyDescent="0.2">
      <c r="A86" s="74" t="s">
        <v>59</v>
      </c>
      <c r="B86" s="63" t="s">
        <v>77</v>
      </c>
      <c r="C86" s="74" t="s">
        <v>94</v>
      </c>
      <c r="D86" s="78">
        <v>16511</v>
      </c>
      <c r="E86" s="78">
        <v>17803</v>
      </c>
      <c r="F86" s="79">
        <f>SUM(D86:E86)/2</f>
        <v>17157</v>
      </c>
      <c r="G86" s="74" t="s">
        <v>39</v>
      </c>
    </row>
    <row r="87" spans="1:7" s="63" customFormat="1" x14ac:dyDescent="0.2">
      <c r="A87" s="69" t="s">
        <v>134</v>
      </c>
      <c r="B87" s="67">
        <v>40129</v>
      </c>
      <c r="C87" s="69" t="s">
        <v>135</v>
      </c>
      <c r="D87" s="78">
        <v>16830</v>
      </c>
      <c r="E87" s="78">
        <v>19621</v>
      </c>
      <c r="F87" s="79">
        <f>SUM(D87:E87)/2</f>
        <v>18225.5</v>
      </c>
      <c r="G87" s="69" t="s">
        <v>135</v>
      </c>
    </row>
    <row r="88" spans="1:7" s="63" customFormat="1" x14ac:dyDescent="0.2">
      <c r="A88" s="74" t="s">
        <v>51</v>
      </c>
      <c r="B88" s="67" t="s">
        <v>77</v>
      </c>
      <c r="C88" s="74" t="s">
        <v>60</v>
      </c>
      <c r="D88" s="78">
        <v>17026</v>
      </c>
      <c r="E88" s="78"/>
      <c r="F88" s="79">
        <f>D88</f>
        <v>17026</v>
      </c>
      <c r="G88" s="74" t="s">
        <v>52</v>
      </c>
    </row>
    <row r="89" spans="1:7" s="63" customFormat="1" x14ac:dyDescent="0.2">
      <c r="A89" s="74" t="s">
        <v>91</v>
      </c>
      <c r="B89" s="63" t="s">
        <v>77</v>
      </c>
      <c r="C89" s="74" t="s">
        <v>16</v>
      </c>
      <c r="D89" s="78">
        <v>17296.5</v>
      </c>
      <c r="E89" s="78">
        <v>19363.5</v>
      </c>
      <c r="F89" s="79">
        <f>SUM(D89:E89)/2</f>
        <v>18330</v>
      </c>
      <c r="G89" s="74" t="s">
        <v>17</v>
      </c>
    </row>
    <row r="90" spans="1:7" s="63" customFormat="1" x14ac:dyDescent="0.2">
      <c r="A90" s="74" t="s">
        <v>732</v>
      </c>
      <c r="B90" s="67" t="s">
        <v>77</v>
      </c>
      <c r="C90" s="74" t="s">
        <v>558</v>
      </c>
      <c r="D90" s="78">
        <v>17587</v>
      </c>
      <c r="E90" s="78"/>
      <c r="F90" s="79">
        <f>D90</f>
        <v>17587</v>
      </c>
      <c r="G90" s="74" t="s">
        <v>733</v>
      </c>
    </row>
    <row r="91" spans="1:7" s="63" customFormat="1" x14ac:dyDescent="0.2">
      <c r="A91" s="70" t="s">
        <v>137</v>
      </c>
      <c r="B91" s="67">
        <v>39961</v>
      </c>
      <c r="C91" s="70" t="s">
        <v>138</v>
      </c>
      <c r="D91" s="78">
        <v>18477</v>
      </c>
      <c r="E91" s="78"/>
      <c r="F91" s="79">
        <f>D91</f>
        <v>18477</v>
      </c>
      <c r="G91" s="70" t="s">
        <v>139</v>
      </c>
    </row>
    <row r="92" spans="1:7" s="63" customFormat="1" x14ac:dyDescent="0.2">
      <c r="A92" s="70" t="s">
        <v>140</v>
      </c>
      <c r="B92" s="67">
        <v>40031</v>
      </c>
      <c r="C92" s="70" t="s">
        <v>141</v>
      </c>
      <c r="D92" s="78">
        <v>18660</v>
      </c>
      <c r="E92" s="78">
        <v>21003</v>
      </c>
      <c r="F92" s="79">
        <f>SUM(D92:E92)/2</f>
        <v>19831.5</v>
      </c>
      <c r="G92" s="70" t="s">
        <v>142</v>
      </c>
    </row>
    <row r="93" spans="1:7" s="63" customFormat="1" x14ac:dyDescent="0.2">
      <c r="A93" s="73"/>
      <c r="B93" s="67"/>
      <c r="C93" s="73"/>
      <c r="D93" s="64"/>
      <c r="E93" s="64"/>
      <c r="F93" s="65"/>
    </row>
    <row r="95" spans="1:7" x14ac:dyDescent="0.2">
      <c r="C95" s="60" t="s">
        <v>143</v>
      </c>
      <c r="D95" s="75">
        <f>COUNT(D2:D92)</f>
        <v>91</v>
      </c>
      <c r="E95" s="75">
        <f>COUNT(E2:E92)</f>
        <v>70</v>
      </c>
      <c r="F95" s="75">
        <f>COUNT(F2:F92)</f>
        <v>91</v>
      </c>
    </row>
    <row r="96" spans="1:7" x14ac:dyDescent="0.2">
      <c r="C96" s="60" t="s">
        <v>144</v>
      </c>
      <c r="D96" s="71">
        <f>SUM(D2:D92)/D95</f>
        <v>15385.27153846154</v>
      </c>
      <c r="E96" s="71">
        <f>SUM(E2:E92)/E95</f>
        <v>17024.369000000002</v>
      </c>
      <c r="F96" s="71">
        <f>SUM(F2:F92)/F95</f>
        <v>16032.355274725276</v>
      </c>
    </row>
    <row r="97" spans="3:6" x14ac:dyDescent="0.2">
      <c r="C97" s="60" t="s">
        <v>145</v>
      </c>
      <c r="D97" s="71">
        <v>18660</v>
      </c>
      <c r="E97" s="72">
        <v>21306</v>
      </c>
      <c r="F97" s="72"/>
    </row>
    <row r="98" spans="3:6" x14ac:dyDescent="0.2">
      <c r="C98" s="60" t="s">
        <v>146</v>
      </c>
      <c r="D98" s="71">
        <v>14587</v>
      </c>
      <c r="E98" s="71">
        <v>15538</v>
      </c>
      <c r="F98" s="71"/>
    </row>
    <row r="100" spans="3:6" x14ac:dyDescent="0.2">
      <c r="C100" s="77">
        <v>14000</v>
      </c>
      <c r="D100" s="60">
        <v>16</v>
      </c>
      <c r="E100" s="76">
        <f>D100/91</f>
        <v>0.17582417582417584</v>
      </c>
      <c r="F100" s="76"/>
    </row>
    <row r="101" spans="3:6" x14ac:dyDescent="0.2">
      <c r="C101" s="77">
        <v>15000</v>
      </c>
      <c r="D101" s="60">
        <v>58</v>
      </c>
      <c r="E101" s="76">
        <f>D101/91</f>
        <v>0.63736263736263732</v>
      </c>
      <c r="F101" s="76"/>
    </row>
    <row r="102" spans="3:6" x14ac:dyDescent="0.2">
      <c r="C102" s="77">
        <v>16000</v>
      </c>
      <c r="D102" s="60">
        <v>7</v>
      </c>
      <c r="E102" s="76">
        <f>D102/91</f>
        <v>7.6923076923076927E-2</v>
      </c>
      <c r="F102" s="76"/>
    </row>
    <row r="103" spans="3:6" x14ac:dyDescent="0.2">
      <c r="C103" s="77">
        <v>17000</v>
      </c>
      <c r="D103" s="60">
        <v>3</v>
      </c>
      <c r="E103" s="76">
        <f>D103/91</f>
        <v>3.2967032967032968E-2</v>
      </c>
      <c r="F103" s="76"/>
    </row>
    <row r="104" spans="3:6" x14ac:dyDescent="0.2">
      <c r="C104" s="77">
        <v>18000</v>
      </c>
      <c r="D104" s="60">
        <v>2</v>
      </c>
      <c r="E104" s="76">
        <f>D104/91</f>
        <v>2.197802197802198E-2</v>
      </c>
      <c r="F104" s="76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>
      <selection sqref="A1:A65536"/>
    </sheetView>
  </sheetViews>
  <sheetFormatPr defaultRowHeight="12.75" x14ac:dyDescent="0.2"/>
  <cols>
    <col min="1" max="1" width="22.42578125" customWidth="1"/>
    <col min="2" max="2" width="10.5703125" customWidth="1"/>
    <col min="4" max="4" width="11.28515625" customWidth="1"/>
    <col min="5" max="6" width="11.5703125" customWidth="1"/>
  </cols>
  <sheetData>
    <row r="1" spans="1:7" x14ac:dyDescent="0.2">
      <c r="A1" t="s">
        <v>166</v>
      </c>
      <c r="B1" t="s">
        <v>98</v>
      </c>
      <c r="C1" t="s">
        <v>99</v>
      </c>
      <c r="D1" t="s">
        <v>100</v>
      </c>
      <c r="E1" t="s">
        <v>101</v>
      </c>
      <c r="G1" t="s">
        <v>105</v>
      </c>
    </row>
    <row r="2" spans="1:7" s="1" customFormat="1" x14ac:dyDescent="0.2">
      <c r="A2" s="2" t="s">
        <v>670</v>
      </c>
      <c r="B2" s="11">
        <v>40108</v>
      </c>
      <c r="C2" s="2" t="s">
        <v>671</v>
      </c>
      <c r="D2" s="4">
        <v>25000</v>
      </c>
      <c r="E2" s="4">
        <v>35000</v>
      </c>
      <c r="F2" s="4">
        <f t="shared" ref="F2:F7" si="0">SUM(D2:E2)/2</f>
        <v>30000</v>
      </c>
      <c r="G2" s="2" t="s">
        <v>672</v>
      </c>
    </row>
    <row r="3" spans="1:7" s="1" customFormat="1" x14ac:dyDescent="0.2">
      <c r="A3" s="2" t="s">
        <v>673</v>
      </c>
      <c r="B3" s="11">
        <v>40094</v>
      </c>
      <c r="C3" s="2" t="s">
        <v>674</v>
      </c>
      <c r="D3" s="4">
        <v>26276</v>
      </c>
      <c r="E3" s="4">
        <v>28363</v>
      </c>
      <c r="F3" s="4">
        <f t="shared" si="0"/>
        <v>27319.5</v>
      </c>
      <c r="G3" s="2" t="s">
        <v>674</v>
      </c>
    </row>
    <row r="4" spans="1:7" s="1" customFormat="1" x14ac:dyDescent="0.2">
      <c r="A4" s="1" t="s">
        <v>675</v>
      </c>
      <c r="B4" s="6">
        <v>39990</v>
      </c>
      <c r="C4" s="2" t="s">
        <v>676</v>
      </c>
      <c r="D4" s="4">
        <v>32000</v>
      </c>
      <c r="E4" s="4">
        <v>35000</v>
      </c>
      <c r="F4" s="4">
        <f t="shared" si="0"/>
        <v>33500</v>
      </c>
      <c r="G4" s="1" t="s">
        <v>677</v>
      </c>
    </row>
    <row r="5" spans="1:7" s="1" customFormat="1" x14ac:dyDescent="0.2">
      <c r="A5" s="2" t="s">
        <v>678</v>
      </c>
      <c r="B5" s="6">
        <v>39933</v>
      </c>
      <c r="C5" s="2" t="s">
        <v>676</v>
      </c>
      <c r="D5" s="4">
        <v>36000</v>
      </c>
      <c r="E5" s="4">
        <v>38000</v>
      </c>
      <c r="F5" s="4">
        <f t="shared" si="0"/>
        <v>37000</v>
      </c>
      <c r="G5" s="2" t="s">
        <v>679</v>
      </c>
    </row>
    <row r="6" spans="1:7" s="1" customFormat="1" x14ac:dyDescent="0.2">
      <c r="A6" s="2" t="s">
        <v>678</v>
      </c>
      <c r="B6" s="11">
        <v>40053</v>
      </c>
      <c r="C6" s="2" t="s">
        <v>676</v>
      </c>
      <c r="D6" s="4">
        <v>38000</v>
      </c>
      <c r="E6" s="4">
        <v>42000</v>
      </c>
      <c r="F6" s="4">
        <f t="shared" si="0"/>
        <v>40000</v>
      </c>
      <c r="G6" s="1" t="s">
        <v>160</v>
      </c>
    </row>
    <row r="7" spans="1:7" s="1" customFormat="1" x14ac:dyDescent="0.2">
      <c r="A7" s="41" t="s">
        <v>773</v>
      </c>
      <c r="B7" s="11" t="s">
        <v>77</v>
      </c>
      <c r="C7" s="41" t="s">
        <v>774</v>
      </c>
      <c r="D7" s="4">
        <v>18000</v>
      </c>
      <c r="E7" s="4">
        <v>23000</v>
      </c>
      <c r="F7" s="4">
        <f t="shared" si="0"/>
        <v>20500</v>
      </c>
      <c r="G7" s="1" t="s">
        <v>160</v>
      </c>
    </row>
    <row r="8" spans="1:7" x14ac:dyDescent="0.2">
      <c r="A8" s="17"/>
      <c r="B8" s="16"/>
      <c r="C8" s="17"/>
    </row>
    <row r="9" spans="1:7" x14ac:dyDescent="0.2">
      <c r="A9" s="2"/>
      <c r="B9" s="11"/>
      <c r="C9" s="2" t="s">
        <v>143</v>
      </c>
      <c r="D9" s="2">
        <f>COUNT(D2:D7)</f>
        <v>6</v>
      </c>
      <c r="E9" s="2">
        <f>COUNT(E2:E7)</f>
        <v>6</v>
      </c>
      <c r="F9" s="2">
        <f>COUNT(F2:F7)</f>
        <v>6</v>
      </c>
      <c r="G9" s="2"/>
    </row>
    <row r="10" spans="1:7" x14ac:dyDescent="0.2">
      <c r="A10" s="2"/>
      <c r="B10" s="11"/>
      <c r="C10" s="2" t="s">
        <v>164</v>
      </c>
      <c r="D10" s="5">
        <f>SUM(D2:D7)/D9</f>
        <v>29212.666666666668</v>
      </c>
      <c r="E10" s="5">
        <f>SUM(E2:E7)/E9</f>
        <v>33560.5</v>
      </c>
      <c r="F10" s="5">
        <f>SUM(F2:F7)/F9</f>
        <v>31386.583333333332</v>
      </c>
      <c r="G10" s="2"/>
    </row>
    <row r="11" spans="1:7" x14ac:dyDescent="0.2">
      <c r="A11" s="2"/>
      <c r="B11" s="16"/>
      <c r="C11" s="1" t="s">
        <v>165</v>
      </c>
      <c r="D11" s="4">
        <v>38000</v>
      </c>
      <c r="E11" s="4">
        <v>42000</v>
      </c>
      <c r="F11" s="4"/>
    </row>
    <row r="12" spans="1:7" x14ac:dyDescent="0.2">
      <c r="A12" s="2"/>
      <c r="B12" s="16"/>
      <c r="C12" s="1" t="s">
        <v>146</v>
      </c>
      <c r="D12" s="4">
        <v>18000</v>
      </c>
      <c r="E12" s="4">
        <v>23000</v>
      </c>
      <c r="F12" s="4"/>
    </row>
    <row r="13" spans="1:7" x14ac:dyDescent="0.2">
      <c r="A13" s="2"/>
      <c r="B13" s="16"/>
    </row>
    <row r="14" spans="1:7" x14ac:dyDescent="0.2">
      <c r="A14" s="2"/>
      <c r="B14" s="16"/>
    </row>
    <row r="15" spans="1:7" x14ac:dyDescent="0.2">
      <c r="A15" s="2"/>
      <c r="B15" s="16"/>
    </row>
    <row r="16" spans="1:7" x14ac:dyDescent="0.2">
      <c r="A16" s="2"/>
      <c r="B16" s="16"/>
    </row>
    <row r="17" spans="1:7" x14ac:dyDescent="0.2">
      <c r="A17" s="17"/>
      <c r="B17" s="16"/>
      <c r="G17" s="17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"/>
  <sheetViews>
    <sheetView tabSelected="1" zoomScale="85" zoomScaleNormal="85" workbookViewId="0">
      <selection activeCell="D6" sqref="D6"/>
    </sheetView>
  </sheetViews>
  <sheetFormatPr defaultRowHeight="12.75" x14ac:dyDescent="0.2"/>
  <cols>
    <col min="1" max="1" width="2.42578125" customWidth="1"/>
    <col min="2" max="2" width="27" customWidth="1"/>
    <col min="3" max="3" width="10.5703125" customWidth="1"/>
    <col min="5" max="5" width="10.85546875" customWidth="1"/>
    <col min="6" max="6" width="12" customWidth="1"/>
    <col min="7" max="7" width="10.7109375" customWidth="1"/>
    <col min="8" max="8" width="4.85546875" customWidth="1"/>
  </cols>
  <sheetData>
    <row r="1" spans="2:10" x14ac:dyDescent="0.2">
      <c r="B1" t="s">
        <v>166</v>
      </c>
      <c r="C1" t="s">
        <v>98</v>
      </c>
      <c r="D1" t="s">
        <v>99</v>
      </c>
      <c r="E1" t="s">
        <v>100</v>
      </c>
      <c r="F1" t="s">
        <v>101</v>
      </c>
      <c r="G1" t="s">
        <v>680</v>
      </c>
      <c r="H1" t="s">
        <v>102</v>
      </c>
      <c r="I1" t="s">
        <v>104</v>
      </c>
      <c r="J1" t="s">
        <v>105</v>
      </c>
    </row>
    <row r="2" spans="2:10" ht="14.25" x14ac:dyDescent="0.2">
      <c r="B2" s="2" t="s">
        <v>681</v>
      </c>
      <c r="C2" s="18">
        <v>40079</v>
      </c>
      <c r="D2" s="1" t="s">
        <v>110</v>
      </c>
      <c r="E2" s="38">
        <v>16954</v>
      </c>
      <c r="F2" s="38">
        <v>28293</v>
      </c>
      <c r="G2" s="39">
        <f>(E2+F2)/2</f>
        <v>22623.5</v>
      </c>
      <c r="I2" t="s">
        <v>682</v>
      </c>
      <c r="J2" s="40" t="s">
        <v>126</v>
      </c>
    </row>
    <row r="3" spans="2:10" x14ac:dyDescent="0.2">
      <c r="B3" s="2" t="s">
        <v>683</v>
      </c>
      <c r="C3" s="18">
        <v>40079</v>
      </c>
      <c r="D3" s="28" t="s">
        <v>125</v>
      </c>
      <c r="E3" s="38">
        <v>16863</v>
      </c>
      <c r="F3" s="38">
        <v>18417</v>
      </c>
      <c r="G3" s="39">
        <f>(E3+F3)/2</f>
        <v>17640</v>
      </c>
      <c r="J3" t="s">
        <v>189</v>
      </c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85" zoomScaleNormal="85" workbookViewId="0">
      <selection activeCell="A2" sqref="A2:IV2"/>
    </sheetView>
  </sheetViews>
  <sheetFormatPr defaultRowHeight="12.75" x14ac:dyDescent="0.2"/>
  <cols>
    <col min="1" max="1" width="7.28515625" customWidth="1"/>
    <col min="2" max="2" width="11" customWidth="1"/>
    <col min="3" max="3" width="11.28515625" bestFit="1" customWidth="1"/>
    <col min="4" max="4" width="13.42578125" customWidth="1"/>
    <col min="5" max="6" width="14.140625" customWidth="1"/>
  </cols>
  <sheetData>
    <row r="1" spans="1:10" x14ac:dyDescent="0.2">
      <c r="B1" t="s">
        <v>98</v>
      </c>
      <c r="C1" t="s">
        <v>99</v>
      </c>
      <c r="D1" t="s">
        <v>100</v>
      </c>
      <c r="E1" t="s">
        <v>101</v>
      </c>
      <c r="F1" t="s">
        <v>680</v>
      </c>
      <c r="G1" t="s">
        <v>391</v>
      </c>
      <c r="H1" t="s">
        <v>105</v>
      </c>
    </row>
    <row r="2" spans="1:10" s="44" customFormat="1" x14ac:dyDescent="0.2">
      <c r="A2" s="43" t="s">
        <v>70</v>
      </c>
      <c r="B2" s="13" t="s">
        <v>77</v>
      </c>
      <c r="C2" s="43" t="s">
        <v>45</v>
      </c>
      <c r="D2" s="12">
        <v>14587</v>
      </c>
      <c r="E2" s="54">
        <v>18937</v>
      </c>
      <c r="F2" s="12">
        <f t="shared" ref="F2:F8" si="0">SUM(D2:E2)/2</f>
        <v>16762</v>
      </c>
      <c r="H2" s="43" t="s">
        <v>46</v>
      </c>
    </row>
    <row r="3" spans="1:10" s="46" customFormat="1" x14ac:dyDescent="0.2">
      <c r="A3" s="43" t="s">
        <v>769</v>
      </c>
      <c r="B3" s="13" t="s">
        <v>77</v>
      </c>
      <c r="C3" s="43" t="s">
        <v>756</v>
      </c>
      <c r="D3" s="12">
        <v>15094</v>
      </c>
      <c r="E3" s="54">
        <v>17538</v>
      </c>
      <c r="F3" s="12">
        <f t="shared" si="0"/>
        <v>16316</v>
      </c>
      <c r="G3" s="44"/>
      <c r="H3" s="43" t="s">
        <v>384</v>
      </c>
      <c r="I3" s="44"/>
      <c r="J3" s="44"/>
    </row>
    <row r="4" spans="1:10" s="46" customFormat="1" x14ac:dyDescent="0.2">
      <c r="A4" s="44" t="s">
        <v>82</v>
      </c>
      <c r="B4" s="13" t="s">
        <v>77</v>
      </c>
      <c r="C4" s="43" t="s">
        <v>53</v>
      </c>
      <c r="D4" s="12">
        <v>15094.81</v>
      </c>
      <c r="E4" s="54">
        <v>17581.7</v>
      </c>
      <c r="F4" s="12">
        <f t="shared" si="0"/>
        <v>16338.255000000001</v>
      </c>
      <c r="G4" s="44"/>
      <c r="H4" s="43" t="s">
        <v>54</v>
      </c>
      <c r="I4" s="44"/>
      <c r="J4" s="44"/>
    </row>
    <row r="5" spans="1:10" s="46" customFormat="1" x14ac:dyDescent="0.2">
      <c r="A5" s="43" t="s">
        <v>730</v>
      </c>
      <c r="B5" s="13" t="s">
        <v>77</v>
      </c>
      <c r="C5" s="43" t="s">
        <v>125</v>
      </c>
      <c r="D5" s="12">
        <v>15351</v>
      </c>
      <c r="E5" s="54">
        <v>18417</v>
      </c>
      <c r="F5" s="12">
        <f t="shared" si="0"/>
        <v>16884</v>
      </c>
      <c r="G5" s="44"/>
      <c r="H5" s="43" t="s">
        <v>731</v>
      </c>
      <c r="I5" s="44"/>
      <c r="J5" s="44"/>
    </row>
    <row r="6" spans="1:10" s="46" customFormat="1" x14ac:dyDescent="0.2">
      <c r="A6" s="44" t="s">
        <v>147</v>
      </c>
      <c r="B6" s="13">
        <v>40233</v>
      </c>
      <c r="C6" s="44" t="s">
        <v>132</v>
      </c>
      <c r="D6" s="12">
        <v>15600</v>
      </c>
      <c r="E6" s="54">
        <v>18980</v>
      </c>
      <c r="F6" s="12">
        <f t="shared" si="0"/>
        <v>17290</v>
      </c>
      <c r="G6" s="44" t="s">
        <v>103</v>
      </c>
      <c r="H6" s="44" t="s">
        <v>133</v>
      </c>
      <c r="I6" s="44"/>
      <c r="J6" s="44"/>
    </row>
    <row r="7" spans="1:10" s="46" customFormat="1" x14ac:dyDescent="0.2">
      <c r="A7" s="44" t="s">
        <v>148</v>
      </c>
      <c r="B7" s="13">
        <v>39990</v>
      </c>
      <c r="C7" s="44" t="s">
        <v>149</v>
      </c>
      <c r="D7" s="12">
        <v>16663</v>
      </c>
      <c r="E7" s="54">
        <v>18937</v>
      </c>
      <c r="F7" s="12">
        <f t="shared" si="0"/>
        <v>17800</v>
      </c>
      <c r="G7" s="44" t="s">
        <v>121</v>
      </c>
      <c r="H7" s="44" t="s">
        <v>150</v>
      </c>
      <c r="I7" s="44"/>
      <c r="J7" s="44"/>
    </row>
    <row r="8" spans="1:10" s="46" customFormat="1" x14ac:dyDescent="0.2">
      <c r="A8" s="43" t="s">
        <v>710</v>
      </c>
      <c r="B8" s="13" t="s">
        <v>77</v>
      </c>
      <c r="C8" s="43" t="s">
        <v>711</v>
      </c>
      <c r="D8" s="12">
        <v>16830</v>
      </c>
      <c r="E8" s="54">
        <v>19621</v>
      </c>
      <c r="F8" s="12">
        <f t="shared" si="0"/>
        <v>18225.5</v>
      </c>
      <c r="G8" s="44"/>
      <c r="H8" s="43" t="s">
        <v>712</v>
      </c>
      <c r="I8" s="44"/>
      <c r="J8" s="44"/>
    </row>
    <row r="9" spans="1:10" s="46" customFormat="1" x14ac:dyDescent="0.2">
      <c r="A9" s="44" t="s">
        <v>1</v>
      </c>
      <c r="B9" s="13" t="s">
        <v>77</v>
      </c>
      <c r="C9" s="43" t="s">
        <v>80</v>
      </c>
      <c r="D9" s="12">
        <v>16843</v>
      </c>
      <c r="E9" s="54"/>
      <c r="F9" s="12">
        <f>D9</f>
        <v>16843</v>
      </c>
      <c r="G9" s="44"/>
      <c r="H9" s="43" t="s">
        <v>75</v>
      </c>
      <c r="I9" s="44"/>
      <c r="J9" s="44"/>
    </row>
    <row r="10" spans="1:10" s="46" customFormat="1" x14ac:dyDescent="0.2">
      <c r="A10" s="44" t="s">
        <v>151</v>
      </c>
      <c r="B10" s="13">
        <v>40031</v>
      </c>
      <c r="C10" s="10" t="s">
        <v>125</v>
      </c>
      <c r="D10" s="12">
        <v>16848</v>
      </c>
      <c r="E10" s="54"/>
      <c r="F10" s="12">
        <f>D10</f>
        <v>16848</v>
      </c>
      <c r="G10" s="44" t="s">
        <v>103</v>
      </c>
      <c r="H10" s="44" t="s">
        <v>126</v>
      </c>
      <c r="I10" s="44"/>
      <c r="J10" s="44"/>
    </row>
    <row r="11" spans="1:10" s="46" customFormat="1" x14ac:dyDescent="0.2">
      <c r="A11" s="44" t="s">
        <v>152</v>
      </c>
      <c r="B11" s="13">
        <v>40219</v>
      </c>
      <c r="C11" s="44" t="s">
        <v>110</v>
      </c>
      <c r="D11" s="12">
        <v>16954</v>
      </c>
      <c r="E11" s="54">
        <v>28293</v>
      </c>
      <c r="F11" s="12">
        <f>SUM(D11:E11)/2</f>
        <v>22623.5</v>
      </c>
      <c r="G11" s="10" t="s">
        <v>153</v>
      </c>
      <c r="H11" s="44" t="s">
        <v>154</v>
      </c>
      <c r="I11" s="44"/>
      <c r="J11" s="44"/>
    </row>
    <row r="12" spans="1:10" s="46" customFormat="1" x14ac:dyDescent="0.2">
      <c r="A12" s="44" t="s">
        <v>152</v>
      </c>
      <c r="B12" s="13">
        <v>40219</v>
      </c>
      <c r="C12" s="44" t="s">
        <v>110</v>
      </c>
      <c r="D12" s="12">
        <v>16954</v>
      </c>
      <c r="E12" s="54">
        <v>28293</v>
      </c>
      <c r="F12" s="12">
        <f>SUM(D12:E12)/2</f>
        <v>22623.5</v>
      </c>
      <c r="G12" s="10" t="s">
        <v>153</v>
      </c>
      <c r="H12" s="44" t="s">
        <v>111</v>
      </c>
      <c r="I12" s="44"/>
      <c r="J12" s="44"/>
    </row>
    <row r="13" spans="1:10" s="46" customFormat="1" x14ac:dyDescent="0.2">
      <c r="A13" s="44" t="s">
        <v>155</v>
      </c>
      <c r="B13" s="13">
        <v>39946</v>
      </c>
      <c r="C13" s="44" t="s">
        <v>156</v>
      </c>
      <c r="D13" s="12">
        <v>16991</v>
      </c>
      <c r="E13" s="54">
        <v>18937</v>
      </c>
      <c r="F13" s="12">
        <f>SUM(D13:E13)/2</f>
        <v>17964</v>
      </c>
      <c r="G13" s="44" t="s">
        <v>157</v>
      </c>
      <c r="H13" s="44" t="s">
        <v>156</v>
      </c>
      <c r="I13" s="44"/>
      <c r="J13" s="44"/>
    </row>
    <row r="14" spans="1:10" s="46" customFormat="1" x14ac:dyDescent="0.2">
      <c r="A14" s="43" t="s">
        <v>82</v>
      </c>
      <c r="B14" s="13" t="s">
        <v>77</v>
      </c>
      <c r="C14" s="41" t="s">
        <v>84</v>
      </c>
      <c r="D14" s="12">
        <v>17582.240000000002</v>
      </c>
      <c r="E14" s="54"/>
      <c r="F14" s="12">
        <f>D14</f>
        <v>17582.240000000002</v>
      </c>
      <c r="G14" s="44"/>
      <c r="H14" s="41" t="s">
        <v>62</v>
      </c>
      <c r="I14" s="44"/>
      <c r="J14" s="44"/>
    </row>
    <row r="15" spans="1:10" s="46" customFormat="1" x14ac:dyDescent="0.2">
      <c r="A15" s="52" t="s">
        <v>158</v>
      </c>
      <c r="B15" s="58">
        <v>40261</v>
      </c>
      <c r="C15" s="59" t="s">
        <v>159</v>
      </c>
      <c r="D15" s="12">
        <v>19200</v>
      </c>
      <c r="E15" s="54"/>
      <c r="F15" s="12">
        <f>D15</f>
        <v>19200</v>
      </c>
      <c r="G15" s="10" t="s">
        <v>153</v>
      </c>
      <c r="H15" s="59" t="s">
        <v>160</v>
      </c>
      <c r="I15" s="44"/>
      <c r="J15" s="44"/>
    </row>
    <row r="16" spans="1:10" s="46" customFormat="1" x14ac:dyDescent="0.2">
      <c r="A16" s="41" t="s">
        <v>737</v>
      </c>
      <c r="B16" s="13" t="s">
        <v>77</v>
      </c>
      <c r="C16" s="41" t="s">
        <v>90</v>
      </c>
      <c r="D16" s="12">
        <v>19621</v>
      </c>
      <c r="E16" s="54">
        <v>21519</v>
      </c>
      <c r="F16" s="12">
        <f>SUM(D16:E16)/2</f>
        <v>20570</v>
      </c>
      <c r="G16" s="44"/>
      <c r="H16" s="41" t="s">
        <v>63</v>
      </c>
      <c r="I16" s="44"/>
      <c r="J16" s="44"/>
    </row>
    <row r="17" spans="1:10" s="46" customFormat="1" x14ac:dyDescent="0.2">
      <c r="A17" s="10" t="s">
        <v>161</v>
      </c>
      <c r="B17" s="13">
        <v>39933</v>
      </c>
      <c r="C17" s="52" t="s">
        <v>114</v>
      </c>
      <c r="D17" s="12">
        <v>20226</v>
      </c>
      <c r="E17" s="54">
        <v>22765</v>
      </c>
      <c r="F17" s="12">
        <f>SUM(D17:E17)/2</f>
        <v>21495.5</v>
      </c>
      <c r="G17" s="44" t="s">
        <v>103</v>
      </c>
      <c r="H17" s="59" t="s">
        <v>115</v>
      </c>
      <c r="I17" s="44"/>
      <c r="J17" s="44"/>
    </row>
    <row r="18" spans="1:10" s="46" customFormat="1" x14ac:dyDescent="0.2">
      <c r="A18" s="59" t="s">
        <v>162</v>
      </c>
      <c r="B18" s="45" t="s">
        <v>163</v>
      </c>
      <c r="C18" s="59" t="s">
        <v>138</v>
      </c>
      <c r="D18" s="12">
        <v>20787</v>
      </c>
      <c r="E18" s="54"/>
      <c r="F18" s="12">
        <f>D18</f>
        <v>20787</v>
      </c>
      <c r="G18" s="44" t="s">
        <v>103</v>
      </c>
      <c r="H18" s="59" t="s">
        <v>139</v>
      </c>
      <c r="I18" s="44"/>
      <c r="J18" s="44"/>
    </row>
    <row r="19" spans="1:10" s="46" customFormat="1" x14ac:dyDescent="0.2">
      <c r="A19" s="59" t="s">
        <v>162</v>
      </c>
      <c r="B19" s="45" t="s">
        <v>163</v>
      </c>
      <c r="C19" s="59" t="s">
        <v>138</v>
      </c>
      <c r="D19" s="12">
        <v>20787</v>
      </c>
      <c r="E19" s="54"/>
      <c r="F19" s="12">
        <f>D19</f>
        <v>20787</v>
      </c>
      <c r="G19" s="44" t="s">
        <v>103</v>
      </c>
      <c r="H19" s="59" t="s">
        <v>139</v>
      </c>
      <c r="I19" s="44"/>
      <c r="J19" s="44"/>
    </row>
    <row r="20" spans="1:10" s="46" customFormat="1" x14ac:dyDescent="0.2">
      <c r="A20" s="59" t="s">
        <v>162</v>
      </c>
      <c r="B20" s="45" t="s">
        <v>163</v>
      </c>
      <c r="C20" s="59" t="s">
        <v>138</v>
      </c>
      <c r="D20" s="12">
        <v>20787</v>
      </c>
      <c r="E20" s="54"/>
      <c r="F20" s="12">
        <f>D20</f>
        <v>20787</v>
      </c>
      <c r="G20" s="44" t="s">
        <v>103</v>
      </c>
      <c r="H20" s="59" t="s">
        <v>139</v>
      </c>
      <c r="I20" s="44"/>
      <c r="J20" s="44"/>
    </row>
    <row r="21" spans="1:10" s="46" customFormat="1" x14ac:dyDescent="0.2">
      <c r="A21" s="59" t="s">
        <v>162</v>
      </c>
      <c r="B21" s="45" t="s">
        <v>163</v>
      </c>
      <c r="C21" s="59" t="s">
        <v>138</v>
      </c>
      <c r="D21" s="12">
        <v>20787</v>
      </c>
      <c r="E21" s="54"/>
      <c r="F21" s="12">
        <f>D21</f>
        <v>20787</v>
      </c>
      <c r="G21" s="44" t="s">
        <v>103</v>
      </c>
      <c r="H21" s="59" t="s">
        <v>139</v>
      </c>
      <c r="I21" s="44"/>
      <c r="J21" s="44"/>
    </row>
    <row r="22" spans="1:10" s="46" customFormat="1" x14ac:dyDescent="0.2">
      <c r="A22" s="43"/>
      <c r="B22" s="13"/>
      <c r="C22" s="43"/>
      <c r="D22" s="12"/>
      <c r="F22" s="12"/>
      <c r="G22" s="44"/>
      <c r="H22" s="43"/>
      <c r="I22" s="44"/>
      <c r="J22" s="44"/>
    </row>
    <row r="23" spans="1:10" s="46" customFormat="1" x14ac:dyDescent="0.2">
      <c r="A23" s="44"/>
      <c r="B23" s="45"/>
      <c r="C23" s="44"/>
      <c r="D23" s="12"/>
      <c r="F23" s="12"/>
      <c r="G23" s="44"/>
      <c r="H23" s="44"/>
      <c r="I23" s="44"/>
      <c r="J23" s="44"/>
    </row>
    <row r="25" spans="1:10" x14ac:dyDescent="0.2">
      <c r="C25" s="10" t="s">
        <v>143</v>
      </c>
      <c r="D25" s="7">
        <f>COUNT(D2:D21)</f>
        <v>20</v>
      </c>
      <c r="E25" s="7">
        <f>COUNT(E2:E21)</f>
        <v>12</v>
      </c>
      <c r="F25" s="7">
        <f>COUNT(F2:F21)</f>
        <v>20</v>
      </c>
    </row>
    <row r="26" spans="1:10" x14ac:dyDescent="0.2">
      <c r="C26" s="10" t="s">
        <v>164</v>
      </c>
      <c r="D26" s="8">
        <f>SUM(D2:D21)/D25</f>
        <v>17679.352500000001</v>
      </c>
      <c r="E26" s="8">
        <f>SUM(E2:E21)/E25</f>
        <v>20818.225000000002</v>
      </c>
      <c r="F26" s="8">
        <f>SUM(F2:F21)/F25</f>
        <v>18925.674749999998</v>
      </c>
    </row>
    <row r="27" spans="1:10" x14ac:dyDescent="0.2">
      <c r="C27" t="s">
        <v>165</v>
      </c>
      <c r="D27" s="12">
        <v>20787</v>
      </c>
      <c r="E27" s="4">
        <v>28293</v>
      </c>
      <c r="F27" s="4"/>
    </row>
    <row r="28" spans="1:10" x14ac:dyDescent="0.2">
      <c r="C28" t="s">
        <v>146</v>
      </c>
      <c r="D28" s="4">
        <v>14587</v>
      </c>
      <c r="E28" s="4">
        <v>17583</v>
      </c>
      <c r="F28" s="4"/>
    </row>
    <row r="29" spans="1:10" x14ac:dyDescent="0.2">
      <c r="D29" s="4"/>
      <c r="E29" s="4"/>
      <c r="F29" s="4"/>
    </row>
    <row r="30" spans="1:10" x14ac:dyDescent="0.2">
      <c r="C30" s="80">
        <v>14000</v>
      </c>
      <c r="D30">
        <v>1</v>
      </c>
      <c r="E30" s="53">
        <f>D30/20</f>
        <v>0.05</v>
      </c>
    </row>
    <row r="31" spans="1:10" x14ac:dyDescent="0.2">
      <c r="C31" s="80">
        <v>15000</v>
      </c>
      <c r="D31">
        <v>4</v>
      </c>
      <c r="E31" s="53">
        <f t="shared" ref="E31:E36" si="1">D31/20</f>
        <v>0.2</v>
      </c>
      <c r="F31" s="9"/>
    </row>
    <row r="32" spans="1:10" x14ac:dyDescent="0.2">
      <c r="C32" s="80">
        <v>16000</v>
      </c>
      <c r="D32">
        <v>7</v>
      </c>
      <c r="E32" s="53">
        <f t="shared" si="1"/>
        <v>0.35</v>
      </c>
      <c r="F32" s="9"/>
    </row>
    <row r="33" spans="3:6" x14ac:dyDescent="0.2">
      <c r="C33" s="80">
        <v>17000</v>
      </c>
      <c r="D33">
        <v>1</v>
      </c>
      <c r="E33" s="53">
        <f t="shared" si="1"/>
        <v>0.05</v>
      </c>
      <c r="F33" s="9"/>
    </row>
    <row r="34" spans="3:6" x14ac:dyDescent="0.2">
      <c r="C34" s="80">
        <v>18000</v>
      </c>
      <c r="E34" s="53">
        <f t="shared" si="1"/>
        <v>0</v>
      </c>
      <c r="F34" s="9"/>
    </row>
    <row r="35" spans="3:6" x14ac:dyDescent="0.2">
      <c r="C35" s="80">
        <v>19000</v>
      </c>
      <c r="D35">
        <v>2</v>
      </c>
      <c r="E35" s="53">
        <f t="shared" si="1"/>
        <v>0.1</v>
      </c>
      <c r="F35" s="9"/>
    </row>
    <row r="36" spans="3:6" x14ac:dyDescent="0.2">
      <c r="C36" s="80">
        <v>20000</v>
      </c>
      <c r="D36">
        <v>5</v>
      </c>
      <c r="E36" s="53">
        <f t="shared" si="1"/>
        <v>0.25</v>
      </c>
      <c r="F36" s="9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5" zoomScaleNormal="85" workbookViewId="0">
      <selection activeCell="H1" sqref="H1"/>
    </sheetView>
  </sheetViews>
  <sheetFormatPr defaultRowHeight="12.75" x14ac:dyDescent="0.2"/>
  <cols>
    <col min="1" max="1" width="2.7109375" customWidth="1"/>
    <col min="2" max="2" width="16.140625" customWidth="1"/>
    <col min="3" max="3" width="11" customWidth="1"/>
    <col min="4" max="4" width="11.28515625" bestFit="1" customWidth="1"/>
    <col min="5" max="7" width="11.5703125" customWidth="1"/>
  </cols>
  <sheetData>
    <row r="1" spans="1:11" x14ac:dyDescent="0.2">
      <c r="A1" s="2"/>
      <c r="B1" s="2" t="s">
        <v>166</v>
      </c>
      <c r="C1" s="2" t="s">
        <v>98</v>
      </c>
      <c r="D1" s="2" t="s">
        <v>99</v>
      </c>
      <c r="E1" s="2" t="s">
        <v>100</v>
      </c>
      <c r="F1" s="2" t="s">
        <v>101</v>
      </c>
      <c r="G1" s="2" t="s">
        <v>680</v>
      </c>
      <c r="H1" s="2" t="s">
        <v>391</v>
      </c>
      <c r="I1" s="2" t="s">
        <v>105</v>
      </c>
    </row>
    <row r="2" spans="1:11" s="15" customFormat="1" x14ac:dyDescent="0.2">
      <c r="A2" s="10">
        <v>1</v>
      </c>
      <c r="B2" s="10" t="s">
        <v>167</v>
      </c>
      <c r="C2" s="13">
        <v>40219</v>
      </c>
      <c r="D2" s="10" t="s">
        <v>110</v>
      </c>
      <c r="E2" s="12">
        <v>16954</v>
      </c>
      <c r="F2" s="12">
        <v>28293</v>
      </c>
      <c r="G2" s="12">
        <f>SUM(E2:F2)/2</f>
        <v>22623.5</v>
      </c>
      <c r="H2" s="10" t="s">
        <v>153</v>
      </c>
      <c r="I2" s="10" t="s">
        <v>154</v>
      </c>
      <c r="J2" s="14"/>
      <c r="K2" s="14"/>
    </row>
    <row r="3" spans="1:11" s="15" customFormat="1" x14ac:dyDescent="0.2">
      <c r="A3" s="10">
        <v>1</v>
      </c>
      <c r="B3" s="10" t="s">
        <v>167</v>
      </c>
      <c r="C3" s="13">
        <v>40219</v>
      </c>
      <c r="D3" s="10" t="s">
        <v>110</v>
      </c>
      <c r="E3" s="12">
        <v>16954</v>
      </c>
      <c r="F3" s="12">
        <v>28293</v>
      </c>
      <c r="G3" s="12">
        <f>SUM(E3:F3)/2</f>
        <v>22623.5</v>
      </c>
      <c r="H3" s="10" t="s">
        <v>153</v>
      </c>
      <c r="I3" s="10" t="s">
        <v>111</v>
      </c>
      <c r="J3" s="14"/>
      <c r="K3" s="14"/>
    </row>
    <row r="4" spans="1:11" x14ac:dyDescent="0.2">
      <c r="A4" s="1">
        <v>1</v>
      </c>
      <c r="B4" s="2" t="s">
        <v>168</v>
      </c>
      <c r="C4" s="6">
        <v>40129</v>
      </c>
      <c r="D4" s="2" t="s">
        <v>135</v>
      </c>
      <c r="E4" s="4">
        <v>17802</v>
      </c>
      <c r="F4" s="4">
        <v>22958</v>
      </c>
      <c r="G4" s="12">
        <f>SUM(E4:F4)/2</f>
        <v>20380</v>
      </c>
      <c r="H4" s="1" t="s">
        <v>136</v>
      </c>
      <c r="I4" s="2" t="s">
        <v>135</v>
      </c>
      <c r="J4" s="1"/>
      <c r="K4" s="1"/>
    </row>
    <row r="5" spans="1:11" x14ac:dyDescent="0.2">
      <c r="A5" s="10">
        <v>1</v>
      </c>
      <c r="B5" s="43" t="s">
        <v>707</v>
      </c>
      <c r="C5" s="13" t="s">
        <v>77</v>
      </c>
      <c r="D5" s="43" t="s">
        <v>708</v>
      </c>
      <c r="E5" s="19">
        <v>17802</v>
      </c>
      <c r="F5" s="19">
        <v>22958</v>
      </c>
      <c r="G5" s="12">
        <f>SUM(E5:F5)/2</f>
        <v>20380</v>
      </c>
      <c r="H5" s="44"/>
      <c r="I5" s="43" t="s">
        <v>709</v>
      </c>
      <c r="J5" s="1"/>
      <c r="K5" s="1"/>
    </row>
    <row r="6" spans="1:11" x14ac:dyDescent="0.2">
      <c r="A6" s="10">
        <v>1</v>
      </c>
      <c r="B6" s="43" t="s">
        <v>170</v>
      </c>
      <c r="C6" s="13" t="s">
        <v>77</v>
      </c>
      <c r="D6" s="43" t="s">
        <v>713</v>
      </c>
      <c r="E6" s="19">
        <v>18993</v>
      </c>
      <c r="F6" s="19"/>
      <c r="G6" s="12">
        <f>E6</f>
        <v>18993</v>
      </c>
      <c r="H6" s="44"/>
      <c r="I6" s="43" t="s">
        <v>714</v>
      </c>
      <c r="J6" s="1"/>
      <c r="K6" s="1"/>
    </row>
    <row r="7" spans="1:11" x14ac:dyDescent="0.2">
      <c r="A7" s="1">
        <v>1</v>
      </c>
      <c r="B7" s="1" t="s">
        <v>169</v>
      </c>
      <c r="C7" s="6">
        <v>40031</v>
      </c>
      <c r="D7" s="2" t="s">
        <v>125</v>
      </c>
      <c r="E7" s="4">
        <v>19118</v>
      </c>
      <c r="G7" s="12">
        <f>E7</f>
        <v>19118</v>
      </c>
      <c r="H7" s="1" t="s">
        <v>103</v>
      </c>
      <c r="I7" s="1" t="s">
        <v>126</v>
      </c>
      <c r="J7" s="1"/>
      <c r="K7" s="1"/>
    </row>
    <row r="8" spans="1:11" x14ac:dyDescent="0.2">
      <c r="A8" s="10">
        <v>1</v>
      </c>
      <c r="B8" s="43" t="s">
        <v>267</v>
      </c>
      <c r="C8" s="13" t="s">
        <v>77</v>
      </c>
      <c r="D8" s="43" t="s">
        <v>19</v>
      </c>
      <c r="E8" s="19">
        <v>19370</v>
      </c>
      <c r="F8" s="19">
        <v>21244</v>
      </c>
      <c r="G8" s="12">
        <f>SUM(E8:F8)/2</f>
        <v>20307</v>
      </c>
      <c r="H8" s="44"/>
      <c r="I8" s="43" t="s">
        <v>108</v>
      </c>
      <c r="J8" s="1"/>
      <c r="K8" s="1"/>
    </row>
    <row r="9" spans="1:11" x14ac:dyDescent="0.2">
      <c r="A9" s="10">
        <v>1</v>
      </c>
      <c r="B9" s="10" t="s">
        <v>96</v>
      </c>
      <c r="C9" s="13" t="s">
        <v>77</v>
      </c>
      <c r="D9" s="43" t="s">
        <v>80</v>
      </c>
      <c r="E9" s="19">
        <v>19500</v>
      </c>
      <c r="F9" s="19"/>
      <c r="G9" s="12">
        <f>E9</f>
        <v>19500</v>
      </c>
      <c r="H9" s="44"/>
      <c r="I9" s="43" t="s">
        <v>75</v>
      </c>
      <c r="J9" s="1"/>
      <c r="K9" s="1"/>
    </row>
    <row r="10" spans="1:11" x14ac:dyDescent="0.2">
      <c r="A10" s="10">
        <v>1</v>
      </c>
      <c r="B10" s="43" t="s">
        <v>170</v>
      </c>
      <c r="C10" s="13" t="s">
        <v>77</v>
      </c>
      <c r="D10" s="43" t="s">
        <v>756</v>
      </c>
      <c r="E10" s="19">
        <v>19710</v>
      </c>
      <c r="F10" s="19">
        <v>24066</v>
      </c>
      <c r="G10" s="12">
        <f>SUM(E10:F10)/2</f>
        <v>21888</v>
      </c>
      <c r="H10" s="44"/>
      <c r="I10" s="43" t="s">
        <v>384</v>
      </c>
      <c r="J10" s="1"/>
      <c r="K10" s="1"/>
    </row>
    <row r="11" spans="1:11" s="46" customFormat="1" x14ac:dyDescent="0.2">
      <c r="A11" s="10">
        <v>1</v>
      </c>
      <c r="B11" s="10" t="s">
        <v>96</v>
      </c>
      <c r="C11" s="13" t="s">
        <v>77</v>
      </c>
      <c r="D11" s="41" t="s">
        <v>78</v>
      </c>
      <c r="E11" s="19">
        <v>20736</v>
      </c>
      <c r="F11" s="19"/>
      <c r="G11" s="12">
        <f>E11</f>
        <v>20736</v>
      </c>
      <c r="H11" s="44"/>
      <c r="I11" s="41" t="s">
        <v>15</v>
      </c>
      <c r="J11" s="44"/>
      <c r="K11" s="44"/>
    </row>
    <row r="12" spans="1:11" s="46" customFormat="1" x14ac:dyDescent="0.2">
      <c r="A12" s="10">
        <v>1</v>
      </c>
      <c r="B12" s="43" t="s">
        <v>170</v>
      </c>
      <c r="C12" s="13" t="s">
        <v>77</v>
      </c>
      <c r="D12" s="41" t="s">
        <v>125</v>
      </c>
      <c r="E12" s="19">
        <v>20758</v>
      </c>
      <c r="F12" s="19">
        <v>23118</v>
      </c>
      <c r="G12" s="12">
        <f>SUM(E12:F12)/2</f>
        <v>21938</v>
      </c>
      <c r="H12" s="44"/>
      <c r="I12" s="41" t="s">
        <v>74</v>
      </c>
      <c r="J12" s="44"/>
      <c r="K12" s="44"/>
    </row>
    <row r="13" spans="1:11" s="46" customFormat="1" x14ac:dyDescent="0.2">
      <c r="A13" s="10">
        <v>1</v>
      </c>
      <c r="B13" s="41" t="s">
        <v>96</v>
      </c>
      <c r="C13" s="13" t="s">
        <v>77</v>
      </c>
      <c r="D13" s="41" t="s">
        <v>698</v>
      </c>
      <c r="E13" s="19">
        <v>20800</v>
      </c>
      <c r="F13" s="19"/>
      <c r="G13" s="12">
        <f>E13</f>
        <v>20800</v>
      </c>
      <c r="H13" s="44"/>
      <c r="I13" s="41" t="s">
        <v>699</v>
      </c>
      <c r="J13" s="44"/>
      <c r="K13" s="44"/>
    </row>
    <row r="14" spans="1:11" s="46" customFormat="1" x14ac:dyDescent="0.2">
      <c r="A14" s="1">
        <v>1</v>
      </c>
      <c r="B14" s="49" t="s">
        <v>170</v>
      </c>
      <c r="C14" s="6">
        <v>39946</v>
      </c>
      <c r="D14" s="49" t="s">
        <v>156</v>
      </c>
      <c r="E14" s="4">
        <v>22001</v>
      </c>
      <c r="F14" s="4">
        <v>23473</v>
      </c>
      <c r="G14" s="12">
        <f>SUM(E14:F14)/2</f>
        <v>22737</v>
      </c>
      <c r="H14" s="1" t="s">
        <v>171</v>
      </c>
      <c r="I14" s="49" t="s">
        <v>172</v>
      </c>
      <c r="J14" s="44"/>
      <c r="K14" s="44"/>
    </row>
    <row r="15" spans="1:11" s="46" customFormat="1" x14ac:dyDescent="0.2">
      <c r="A15" s="1">
        <v>1</v>
      </c>
      <c r="B15" s="49" t="s">
        <v>173</v>
      </c>
      <c r="C15" s="6">
        <v>40261</v>
      </c>
      <c r="D15" s="49" t="s">
        <v>174</v>
      </c>
      <c r="E15" s="4">
        <v>22879</v>
      </c>
      <c r="F15" s="4">
        <v>26523</v>
      </c>
      <c r="G15" s="12">
        <f>SUM(E15:F15)/2</f>
        <v>24701</v>
      </c>
      <c r="H15" s="1" t="s">
        <v>175</v>
      </c>
      <c r="I15" s="48" t="s">
        <v>176</v>
      </c>
      <c r="J15" s="44"/>
      <c r="K15" s="44"/>
    </row>
    <row r="16" spans="1:11" s="46" customFormat="1" x14ac:dyDescent="0.2">
      <c r="A16" s="1">
        <v>1</v>
      </c>
      <c r="B16" s="49" t="s">
        <v>177</v>
      </c>
      <c r="C16" s="6">
        <v>40219</v>
      </c>
      <c r="D16" s="49" t="s">
        <v>125</v>
      </c>
      <c r="E16" s="4">
        <v>23118</v>
      </c>
      <c r="F16" s="4">
        <v>25488</v>
      </c>
      <c r="G16" s="12">
        <f>SUM(E16:F16)/2</f>
        <v>24303</v>
      </c>
      <c r="H16" s="1" t="s">
        <v>171</v>
      </c>
      <c r="I16" s="49" t="s">
        <v>178</v>
      </c>
      <c r="J16" s="44"/>
      <c r="K16" s="44"/>
    </row>
    <row r="17" spans="1:11" s="46" customFormat="1" x14ac:dyDescent="0.2">
      <c r="A17" s="10">
        <v>1</v>
      </c>
      <c r="B17" s="52" t="s">
        <v>170</v>
      </c>
      <c r="C17" s="45">
        <v>39904</v>
      </c>
      <c r="D17" s="52" t="s">
        <v>271</v>
      </c>
      <c r="E17" s="19">
        <v>24500</v>
      </c>
      <c r="F17" s="19">
        <v>31500</v>
      </c>
      <c r="G17" s="12">
        <f>SUM(E17:F17)/2</f>
        <v>28000</v>
      </c>
      <c r="H17" s="44" t="s">
        <v>103</v>
      </c>
      <c r="I17" s="52" t="s">
        <v>180</v>
      </c>
      <c r="J17" s="44"/>
      <c r="K17" s="44"/>
    </row>
    <row r="18" spans="1:11" s="46" customFormat="1" x14ac:dyDescent="0.2">
      <c r="A18" s="10">
        <v>1</v>
      </c>
      <c r="B18" s="52" t="s">
        <v>170</v>
      </c>
      <c r="C18" s="45">
        <v>39904</v>
      </c>
      <c r="D18" s="52" t="s">
        <v>179</v>
      </c>
      <c r="E18" s="19">
        <v>24500</v>
      </c>
      <c r="F18" s="19">
        <v>31500</v>
      </c>
      <c r="G18" s="12">
        <f>SUM(E18:F18)/2</f>
        <v>28000</v>
      </c>
      <c r="H18" s="44" t="s">
        <v>103</v>
      </c>
      <c r="I18" s="52" t="s">
        <v>180</v>
      </c>
      <c r="J18" s="44"/>
      <c r="K18" s="44"/>
    </row>
    <row r="19" spans="1:11" s="46" customFormat="1" x14ac:dyDescent="0.2">
      <c r="A19" s="10">
        <v>1</v>
      </c>
      <c r="B19" s="41" t="s">
        <v>716</v>
      </c>
      <c r="C19" s="13" t="s">
        <v>77</v>
      </c>
      <c r="D19" s="41" t="s">
        <v>717</v>
      </c>
      <c r="E19" s="19">
        <v>28839</v>
      </c>
      <c r="F19" s="19"/>
      <c r="G19" s="12">
        <f>E19</f>
        <v>28839</v>
      </c>
      <c r="H19" s="44"/>
      <c r="I19" s="41" t="s">
        <v>718</v>
      </c>
      <c r="J19" s="44"/>
      <c r="K19" s="44"/>
    </row>
    <row r="20" spans="1:11" s="46" customFormat="1" x14ac:dyDescent="0.2">
      <c r="A20" s="10"/>
      <c r="B20" s="43"/>
      <c r="C20" s="13"/>
      <c r="D20" s="43"/>
      <c r="E20" s="19"/>
      <c r="F20" s="19"/>
      <c r="G20" s="12"/>
      <c r="H20" s="44"/>
      <c r="I20" s="43"/>
      <c r="J20" s="44"/>
      <c r="K20" s="44"/>
    </row>
    <row r="21" spans="1:11" s="46" customFormat="1" x14ac:dyDescent="0.2">
      <c r="A21" s="10"/>
      <c r="B21" s="43"/>
      <c r="C21" s="13"/>
      <c r="D21" s="43"/>
      <c r="E21" s="19"/>
      <c r="F21" s="19"/>
      <c r="G21" s="12"/>
      <c r="H21" s="44"/>
      <c r="I21" s="43"/>
      <c r="J21" s="44"/>
      <c r="K21" s="44"/>
    </row>
    <row r="22" spans="1:11" s="46" customFormat="1" x14ac:dyDescent="0.2">
      <c r="A22" s="10"/>
      <c r="B22" s="10"/>
      <c r="C22" s="45"/>
      <c r="D22" s="10"/>
      <c r="E22" s="19"/>
      <c r="F22" s="19"/>
      <c r="G22" s="12"/>
      <c r="H22" s="44"/>
      <c r="I22" s="10"/>
      <c r="J22" s="44"/>
      <c r="K22" s="44"/>
    </row>
    <row r="23" spans="1:11" x14ac:dyDescent="0.2">
      <c r="A23" s="1"/>
      <c r="B23" s="2"/>
      <c r="C23" s="11"/>
      <c r="D23" s="2"/>
      <c r="E23" s="1"/>
      <c r="F23" s="1"/>
      <c r="G23" s="1"/>
      <c r="H23" s="1"/>
      <c r="I23" s="2"/>
      <c r="J23" s="1"/>
      <c r="K23" s="1"/>
    </row>
    <row r="24" spans="1:11" x14ac:dyDescent="0.2">
      <c r="C24" s="16"/>
      <c r="D24" s="2" t="s">
        <v>143</v>
      </c>
      <c r="E24" s="7">
        <f>COUNT(E2:E19)</f>
        <v>18</v>
      </c>
      <c r="F24" s="7">
        <f>COUNT(F2:F19)</f>
        <v>12</v>
      </c>
      <c r="G24" s="7">
        <f>COUNT(G2:G19)</f>
        <v>18</v>
      </c>
      <c r="I24" s="17"/>
    </row>
    <row r="25" spans="1:11" x14ac:dyDescent="0.2">
      <c r="B25" s="17"/>
      <c r="C25" s="16"/>
      <c r="D25" s="2" t="s">
        <v>164</v>
      </c>
      <c r="E25" s="27">
        <f>SUM(E2:E19)/E24</f>
        <v>20796.333333333332</v>
      </c>
      <c r="F25" s="27">
        <f>SUM(F2:F19)/F24</f>
        <v>25784.5</v>
      </c>
      <c r="G25" s="27">
        <f>SUM(G2:G19)/G24</f>
        <v>22548.166666666668</v>
      </c>
      <c r="I25" s="17"/>
    </row>
    <row r="26" spans="1:11" x14ac:dyDescent="0.2">
      <c r="C26" s="18"/>
      <c r="D26" s="1" t="s">
        <v>165</v>
      </c>
      <c r="E26" s="19">
        <v>28839</v>
      </c>
      <c r="F26" s="19">
        <v>31500</v>
      </c>
      <c r="G26" s="19"/>
    </row>
    <row r="27" spans="1:11" x14ac:dyDescent="0.2">
      <c r="D27" s="1" t="s">
        <v>146</v>
      </c>
      <c r="E27" s="12">
        <v>16954</v>
      </c>
      <c r="F27" s="4">
        <v>21244</v>
      </c>
      <c r="G27" s="4"/>
    </row>
    <row r="29" spans="1:11" x14ac:dyDescent="0.2">
      <c r="D29" s="80">
        <v>16000</v>
      </c>
      <c r="E29">
        <v>2</v>
      </c>
      <c r="F29" s="9">
        <f>E29/18</f>
        <v>0.1111111111111111</v>
      </c>
      <c r="G29" s="9"/>
    </row>
    <row r="30" spans="1:11" x14ac:dyDescent="0.2">
      <c r="D30" s="80">
        <v>17000</v>
      </c>
      <c r="E30">
        <v>2</v>
      </c>
      <c r="F30" s="9">
        <f t="shared" ref="F30:F39" si="0">E30/18</f>
        <v>0.1111111111111111</v>
      </c>
      <c r="G30" s="9"/>
    </row>
    <row r="31" spans="1:11" x14ac:dyDescent="0.2">
      <c r="D31" s="80">
        <v>18000</v>
      </c>
      <c r="E31">
        <v>1</v>
      </c>
      <c r="F31" s="9">
        <f t="shared" si="0"/>
        <v>5.5555555555555552E-2</v>
      </c>
      <c r="G31" s="9"/>
    </row>
    <row r="32" spans="1:11" x14ac:dyDescent="0.2">
      <c r="D32" s="80">
        <v>19000</v>
      </c>
      <c r="E32">
        <v>4</v>
      </c>
      <c r="F32" s="9">
        <f t="shared" si="0"/>
        <v>0.22222222222222221</v>
      </c>
      <c r="G32" s="9"/>
    </row>
    <row r="33" spans="4:7" x14ac:dyDescent="0.2">
      <c r="D33" s="80">
        <v>20000</v>
      </c>
      <c r="E33">
        <v>3</v>
      </c>
      <c r="F33" s="9">
        <f t="shared" si="0"/>
        <v>0.16666666666666666</v>
      </c>
      <c r="G33" s="9"/>
    </row>
    <row r="34" spans="4:7" x14ac:dyDescent="0.2">
      <c r="D34" s="80">
        <v>21000</v>
      </c>
      <c r="F34" s="9">
        <f t="shared" si="0"/>
        <v>0</v>
      </c>
      <c r="G34" s="9"/>
    </row>
    <row r="35" spans="4:7" x14ac:dyDescent="0.2">
      <c r="D35" s="80">
        <v>22000</v>
      </c>
      <c r="E35">
        <v>2</v>
      </c>
      <c r="F35" s="9">
        <f t="shared" si="0"/>
        <v>0.1111111111111111</v>
      </c>
      <c r="G35" s="9"/>
    </row>
    <row r="36" spans="4:7" x14ac:dyDescent="0.2">
      <c r="D36" s="80">
        <v>23000</v>
      </c>
      <c r="E36">
        <v>1</v>
      </c>
      <c r="F36" s="9">
        <f t="shared" si="0"/>
        <v>5.5555555555555552E-2</v>
      </c>
      <c r="G36" s="9"/>
    </row>
    <row r="37" spans="4:7" x14ac:dyDescent="0.2">
      <c r="D37" s="80">
        <v>24000</v>
      </c>
      <c r="E37">
        <v>2</v>
      </c>
      <c r="F37" s="9">
        <f t="shared" si="0"/>
        <v>0.1111111111111111</v>
      </c>
      <c r="G37" s="9"/>
    </row>
    <row r="38" spans="4:7" x14ac:dyDescent="0.2">
      <c r="F38" s="9"/>
      <c r="G38" s="9"/>
    </row>
    <row r="39" spans="4:7" x14ac:dyDescent="0.2">
      <c r="D39" s="80">
        <v>28000</v>
      </c>
      <c r="E39">
        <v>1</v>
      </c>
      <c r="F39" s="9">
        <f t="shared" si="0"/>
        <v>5.5555555555555552E-2</v>
      </c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85" zoomScaleNormal="85" workbookViewId="0">
      <selection activeCell="H1" sqref="H1"/>
    </sheetView>
  </sheetViews>
  <sheetFormatPr defaultRowHeight="12.75" x14ac:dyDescent="0.2"/>
  <cols>
    <col min="1" max="1" width="2.42578125" customWidth="1"/>
    <col min="2" max="2" width="8.42578125" customWidth="1"/>
    <col min="3" max="3" width="11" customWidth="1"/>
    <col min="4" max="4" width="11.28515625" bestFit="1" customWidth="1"/>
    <col min="5" max="5" width="12.28515625" customWidth="1"/>
    <col min="6" max="7" width="13.42578125" customWidth="1"/>
  </cols>
  <sheetData>
    <row r="1" spans="1:9" x14ac:dyDescent="0.2">
      <c r="A1" s="2"/>
      <c r="B1" s="2"/>
      <c r="C1" s="2" t="s">
        <v>98</v>
      </c>
      <c r="D1" s="48" t="s">
        <v>99</v>
      </c>
      <c r="E1" s="2" t="s">
        <v>100</v>
      </c>
      <c r="F1" s="2" t="s">
        <v>101</v>
      </c>
      <c r="G1" s="2" t="s">
        <v>680</v>
      </c>
      <c r="H1" s="2" t="s">
        <v>391</v>
      </c>
      <c r="I1" s="48" t="s">
        <v>105</v>
      </c>
    </row>
    <row r="2" spans="1:9" s="46" customFormat="1" ht="14.25" x14ac:dyDescent="0.2">
      <c r="A2" s="10">
        <v>1</v>
      </c>
      <c r="B2" s="10" t="s">
        <v>776</v>
      </c>
      <c r="C2" s="56">
        <v>40059</v>
      </c>
      <c r="D2" s="10" t="s">
        <v>110</v>
      </c>
      <c r="E2" s="19">
        <v>22000</v>
      </c>
      <c r="F2" s="19">
        <v>28293</v>
      </c>
      <c r="G2" s="19">
        <f t="shared" ref="G2:G18" si="0">SUM(E2:F2)/2</f>
        <v>25146.5</v>
      </c>
      <c r="H2" s="44" t="s">
        <v>121</v>
      </c>
      <c r="I2" s="81" t="s">
        <v>111</v>
      </c>
    </row>
    <row r="3" spans="1:9" s="46" customFormat="1" x14ac:dyDescent="0.2">
      <c r="A3" s="10">
        <v>1</v>
      </c>
      <c r="B3" s="43" t="s">
        <v>745</v>
      </c>
      <c r="C3" s="56" t="s">
        <v>77</v>
      </c>
      <c r="D3" s="43" t="s">
        <v>125</v>
      </c>
      <c r="E3" s="12">
        <v>23118</v>
      </c>
      <c r="F3" s="19">
        <v>31861</v>
      </c>
      <c r="G3" s="19">
        <f t="shared" si="0"/>
        <v>27489.5</v>
      </c>
      <c r="H3" s="10"/>
      <c r="I3" s="43" t="s">
        <v>731</v>
      </c>
    </row>
    <row r="4" spans="1:9" s="15" customFormat="1" ht="14.25" x14ac:dyDescent="0.2">
      <c r="A4" s="10">
        <v>1</v>
      </c>
      <c r="B4" s="10" t="s">
        <v>181</v>
      </c>
      <c r="C4" s="13">
        <v>40102</v>
      </c>
      <c r="D4" s="10" t="s">
        <v>110</v>
      </c>
      <c r="E4" s="19">
        <v>23422</v>
      </c>
      <c r="F4" s="19">
        <v>32405</v>
      </c>
      <c r="G4" s="19">
        <f t="shared" si="0"/>
        <v>27913.5</v>
      </c>
      <c r="H4" s="44" t="s">
        <v>153</v>
      </c>
      <c r="I4" s="81" t="s">
        <v>111</v>
      </c>
    </row>
    <row r="5" spans="1:9" s="46" customFormat="1" x14ac:dyDescent="0.2">
      <c r="A5" s="10">
        <v>1</v>
      </c>
      <c r="B5" s="10" t="s">
        <v>182</v>
      </c>
      <c r="C5" s="58">
        <v>40261</v>
      </c>
      <c r="D5" s="44" t="s">
        <v>159</v>
      </c>
      <c r="E5" s="12">
        <v>24000</v>
      </c>
      <c r="F5" s="12">
        <v>30000</v>
      </c>
      <c r="G5" s="19">
        <f t="shared" si="0"/>
        <v>27000</v>
      </c>
      <c r="H5" s="10" t="s">
        <v>153</v>
      </c>
      <c r="I5" s="44" t="s">
        <v>160</v>
      </c>
    </row>
    <row r="6" spans="1:9" s="46" customFormat="1" x14ac:dyDescent="0.2">
      <c r="A6" s="10">
        <v>1</v>
      </c>
      <c r="B6" s="10" t="s">
        <v>182</v>
      </c>
      <c r="C6" s="56">
        <v>39904</v>
      </c>
      <c r="D6" s="10" t="s">
        <v>179</v>
      </c>
      <c r="E6" s="19">
        <v>24500</v>
      </c>
      <c r="F6" s="19">
        <v>31500</v>
      </c>
      <c r="G6" s="19">
        <f t="shared" si="0"/>
        <v>28000</v>
      </c>
      <c r="H6" s="44" t="s">
        <v>153</v>
      </c>
      <c r="I6" s="10" t="s">
        <v>180</v>
      </c>
    </row>
    <row r="7" spans="1:9" s="46" customFormat="1" x14ac:dyDescent="0.2">
      <c r="A7" s="10">
        <v>1</v>
      </c>
      <c r="B7" s="44" t="s">
        <v>183</v>
      </c>
      <c r="C7" s="45">
        <v>40075</v>
      </c>
      <c r="D7" s="44" t="s">
        <v>184</v>
      </c>
      <c r="E7" s="12">
        <v>24877</v>
      </c>
      <c r="F7" s="19">
        <v>28839</v>
      </c>
      <c r="G7" s="19">
        <f t="shared" si="0"/>
        <v>26858</v>
      </c>
      <c r="H7" s="10" t="s">
        <v>153</v>
      </c>
      <c r="I7" s="44" t="s">
        <v>185</v>
      </c>
    </row>
    <row r="8" spans="1:9" s="46" customFormat="1" x14ac:dyDescent="0.2">
      <c r="A8" s="10">
        <v>1</v>
      </c>
      <c r="B8" s="44" t="s">
        <v>183</v>
      </c>
      <c r="C8" s="45">
        <v>40075</v>
      </c>
      <c r="D8" s="44" t="s">
        <v>184</v>
      </c>
      <c r="E8" s="12">
        <v>24877</v>
      </c>
      <c r="F8" s="19">
        <v>28839</v>
      </c>
      <c r="G8" s="19">
        <f t="shared" si="0"/>
        <v>26858</v>
      </c>
      <c r="H8" s="10" t="s">
        <v>153</v>
      </c>
      <c r="I8" s="44" t="s">
        <v>185</v>
      </c>
    </row>
    <row r="9" spans="1:9" s="46" customFormat="1" x14ac:dyDescent="0.2">
      <c r="A9" s="10">
        <v>1</v>
      </c>
      <c r="B9" s="44" t="s">
        <v>186</v>
      </c>
      <c r="C9" s="56">
        <v>40219</v>
      </c>
      <c r="D9" s="44" t="s">
        <v>110</v>
      </c>
      <c r="E9" s="12">
        <v>26726</v>
      </c>
      <c r="F9" s="12">
        <v>40251</v>
      </c>
      <c r="G9" s="19">
        <f t="shared" si="0"/>
        <v>33488.5</v>
      </c>
      <c r="H9" s="10" t="s">
        <v>153</v>
      </c>
      <c r="I9" s="44" t="s">
        <v>187</v>
      </c>
    </row>
    <row r="10" spans="1:9" s="46" customFormat="1" x14ac:dyDescent="0.2">
      <c r="A10" s="10">
        <v>1</v>
      </c>
      <c r="B10" s="44" t="s">
        <v>186</v>
      </c>
      <c r="C10" s="56">
        <v>40219</v>
      </c>
      <c r="D10" s="44" t="s">
        <v>110</v>
      </c>
      <c r="E10" s="12">
        <v>26726</v>
      </c>
      <c r="F10" s="12">
        <v>40251</v>
      </c>
      <c r="G10" s="19">
        <f t="shared" si="0"/>
        <v>33488.5</v>
      </c>
      <c r="H10" s="10" t="s">
        <v>153</v>
      </c>
      <c r="I10" s="44" t="s">
        <v>111</v>
      </c>
    </row>
    <row r="11" spans="1:9" s="46" customFormat="1" x14ac:dyDescent="0.2">
      <c r="A11" s="10">
        <v>1</v>
      </c>
      <c r="B11" s="44" t="s">
        <v>186</v>
      </c>
      <c r="C11" s="56">
        <v>40219</v>
      </c>
      <c r="D11" s="44" t="s">
        <v>110</v>
      </c>
      <c r="E11" s="12">
        <v>26726</v>
      </c>
      <c r="F11" s="12">
        <v>40251</v>
      </c>
      <c r="G11" s="19">
        <f t="shared" si="0"/>
        <v>33488.5</v>
      </c>
      <c r="H11" s="10" t="s">
        <v>153</v>
      </c>
      <c r="I11" s="44" t="s">
        <v>154</v>
      </c>
    </row>
    <row r="12" spans="1:9" s="46" customFormat="1" x14ac:dyDescent="0.2">
      <c r="A12" s="10">
        <v>1</v>
      </c>
      <c r="B12" s="44" t="s">
        <v>152</v>
      </c>
      <c r="C12" s="56" t="s">
        <v>77</v>
      </c>
      <c r="D12" s="43" t="s">
        <v>738</v>
      </c>
      <c r="E12" s="12">
        <v>27000</v>
      </c>
      <c r="F12" s="19">
        <v>30000</v>
      </c>
      <c r="G12" s="19">
        <f t="shared" si="0"/>
        <v>28500</v>
      </c>
      <c r="H12" s="10"/>
      <c r="I12" s="43" t="s">
        <v>739</v>
      </c>
    </row>
    <row r="13" spans="1:9" s="46" customFormat="1" x14ac:dyDescent="0.2">
      <c r="A13" s="10">
        <v>1</v>
      </c>
      <c r="B13" s="10" t="s">
        <v>188</v>
      </c>
      <c r="C13" s="58">
        <v>40143</v>
      </c>
      <c r="D13" s="10" t="s">
        <v>125</v>
      </c>
      <c r="E13" s="12">
        <v>27057</v>
      </c>
      <c r="F13" s="12">
        <v>31861</v>
      </c>
      <c r="G13" s="19">
        <f t="shared" si="0"/>
        <v>29459</v>
      </c>
      <c r="H13" s="10" t="s">
        <v>153</v>
      </c>
      <c r="I13" s="10" t="s">
        <v>189</v>
      </c>
    </row>
    <row r="14" spans="1:9" s="46" customFormat="1" x14ac:dyDescent="0.2">
      <c r="A14" s="46">
        <v>1</v>
      </c>
      <c r="B14" s="10" t="s">
        <v>182</v>
      </c>
      <c r="C14" s="58">
        <v>40165</v>
      </c>
      <c r="D14" s="10" t="s">
        <v>190</v>
      </c>
      <c r="E14" s="12">
        <v>28983</v>
      </c>
      <c r="F14" s="19">
        <v>35646</v>
      </c>
      <c r="G14" s="19">
        <f t="shared" si="0"/>
        <v>32314.5</v>
      </c>
      <c r="H14" s="10" t="s">
        <v>153</v>
      </c>
      <c r="I14" s="44" t="s">
        <v>191</v>
      </c>
    </row>
    <row r="15" spans="1:9" s="46" customFormat="1" x14ac:dyDescent="0.2">
      <c r="A15" s="10">
        <v>2</v>
      </c>
      <c r="B15" s="44" t="s">
        <v>182</v>
      </c>
      <c r="C15" s="56" t="s">
        <v>77</v>
      </c>
      <c r="D15" s="43" t="s">
        <v>736</v>
      </c>
      <c r="E15" s="12">
        <v>28983</v>
      </c>
      <c r="F15" s="19">
        <v>35646</v>
      </c>
      <c r="G15" s="19">
        <f t="shared" si="0"/>
        <v>32314.5</v>
      </c>
      <c r="H15" s="43"/>
      <c r="I15" s="43" t="s">
        <v>191</v>
      </c>
    </row>
    <row r="16" spans="1:9" s="46" customFormat="1" x14ac:dyDescent="0.2">
      <c r="A16" s="10">
        <v>1</v>
      </c>
      <c r="B16" s="44" t="s">
        <v>192</v>
      </c>
      <c r="C16" s="58">
        <v>40261</v>
      </c>
      <c r="D16" s="44" t="s">
        <v>159</v>
      </c>
      <c r="E16" s="12">
        <v>30000</v>
      </c>
      <c r="F16" s="12">
        <v>38000</v>
      </c>
      <c r="G16" s="19">
        <f t="shared" si="0"/>
        <v>34000</v>
      </c>
      <c r="H16" s="10" t="s">
        <v>153</v>
      </c>
      <c r="I16" s="44" t="s">
        <v>160</v>
      </c>
    </row>
    <row r="17" spans="1:9" s="46" customFormat="1" x14ac:dyDescent="0.2">
      <c r="A17" s="46">
        <v>1</v>
      </c>
      <c r="B17" s="10" t="s">
        <v>182</v>
      </c>
      <c r="C17" s="58">
        <v>40165</v>
      </c>
      <c r="D17" s="10" t="s">
        <v>190</v>
      </c>
      <c r="E17" s="12">
        <v>31778</v>
      </c>
      <c r="F17" s="19">
        <v>38441</v>
      </c>
      <c r="G17" s="19">
        <f t="shared" si="0"/>
        <v>35109.5</v>
      </c>
      <c r="H17" s="10" t="s">
        <v>153</v>
      </c>
      <c r="I17" s="44" t="s">
        <v>160</v>
      </c>
    </row>
    <row r="18" spans="1:9" s="46" customFormat="1" x14ac:dyDescent="0.2">
      <c r="A18" s="10">
        <v>1</v>
      </c>
      <c r="B18" s="44" t="s">
        <v>193</v>
      </c>
      <c r="C18" s="56">
        <v>40198</v>
      </c>
      <c r="D18" s="59" t="s">
        <v>110</v>
      </c>
      <c r="E18" s="12">
        <v>33256</v>
      </c>
      <c r="F18" s="19">
        <v>43760</v>
      </c>
      <c r="G18" s="19">
        <f t="shared" si="0"/>
        <v>38508</v>
      </c>
      <c r="H18" s="52" t="s">
        <v>153</v>
      </c>
      <c r="I18" s="59" t="s">
        <v>194</v>
      </c>
    </row>
    <row r="19" spans="1:9" x14ac:dyDescent="0.2">
      <c r="A19" s="2"/>
      <c r="B19" s="48"/>
      <c r="C19" s="2"/>
      <c r="D19" s="48"/>
      <c r="E19" s="2"/>
      <c r="F19" s="2"/>
      <c r="G19" s="2"/>
      <c r="H19" s="2"/>
      <c r="I19" s="48"/>
    </row>
    <row r="20" spans="1:9" x14ac:dyDescent="0.2">
      <c r="A20" s="2"/>
      <c r="B20" s="1"/>
      <c r="C20" s="3"/>
      <c r="D20" s="1"/>
      <c r="E20" s="4"/>
      <c r="F20" s="5"/>
      <c r="G20" s="5"/>
      <c r="H20" s="10"/>
      <c r="I20" s="1"/>
    </row>
    <row r="21" spans="1:9" x14ac:dyDescent="0.2">
      <c r="A21" s="2"/>
      <c r="B21" s="1"/>
      <c r="C21" s="3"/>
      <c r="D21" s="1"/>
      <c r="E21" s="4"/>
      <c r="F21" s="5"/>
      <c r="G21" s="5"/>
      <c r="H21" s="10"/>
      <c r="I21" s="1"/>
    </row>
    <row r="22" spans="1:9" x14ac:dyDescent="0.2">
      <c r="A22" s="2"/>
      <c r="B22" s="1"/>
      <c r="C22" s="3"/>
      <c r="D22" s="1"/>
      <c r="E22" s="4"/>
      <c r="F22" s="5"/>
      <c r="G22" s="5"/>
      <c r="H22" s="10"/>
      <c r="I22" s="1"/>
    </row>
    <row r="23" spans="1:9" x14ac:dyDescent="0.2">
      <c r="B23" s="2"/>
      <c r="C23" s="18"/>
      <c r="D23" s="2"/>
      <c r="E23" s="2"/>
    </row>
    <row r="24" spans="1:9" x14ac:dyDescent="0.2">
      <c r="B24" s="17"/>
      <c r="C24" s="16"/>
      <c r="D24" s="2" t="s">
        <v>143</v>
      </c>
      <c r="E24" s="7">
        <f>COUNT(E2:E18)</f>
        <v>17</v>
      </c>
      <c r="F24" s="7">
        <f>COUNT(F2:F18)</f>
        <v>17</v>
      </c>
      <c r="G24" s="7">
        <f>COUNT(G2:G18)</f>
        <v>17</v>
      </c>
      <c r="H24" s="17"/>
    </row>
    <row r="25" spans="1:9" x14ac:dyDescent="0.2">
      <c r="B25" s="17"/>
      <c r="C25" s="18"/>
      <c r="D25" s="2" t="s">
        <v>164</v>
      </c>
      <c r="E25" s="27">
        <f>SUM(E2:E18)/E24</f>
        <v>26707.588235294119</v>
      </c>
      <c r="F25" s="27">
        <f>SUM(F2:F18)/F24</f>
        <v>34461.411764705881</v>
      </c>
      <c r="G25" s="27">
        <f>SUM(G2:G18)/G24</f>
        <v>30584.5</v>
      </c>
      <c r="I25" s="20"/>
    </row>
    <row r="26" spans="1:9" x14ac:dyDescent="0.2">
      <c r="B26" s="21"/>
      <c r="C26" s="16"/>
      <c r="D26" s="1" t="s">
        <v>165</v>
      </c>
      <c r="E26" s="4">
        <v>33256</v>
      </c>
      <c r="F26" s="5">
        <v>43760</v>
      </c>
      <c r="G26" s="5"/>
    </row>
    <row r="27" spans="1:9" x14ac:dyDescent="0.2">
      <c r="D27" s="1" t="s">
        <v>146</v>
      </c>
      <c r="E27" s="5">
        <v>22000</v>
      </c>
      <c r="F27" s="5">
        <v>28293</v>
      </c>
      <c r="G27" s="5"/>
    </row>
    <row r="29" spans="1:9" x14ac:dyDescent="0.2">
      <c r="D29" s="80">
        <v>22000</v>
      </c>
      <c r="E29">
        <v>1</v>
      </c>
      <c r="F29" s="9">
        <f>E29/17</f>
        <v>5.8823529411764705E-2</v>
      </c>
      <c r="G29" s="9"/>
    </row>
    <row r="30" spans="1:9" x14ac:dyDescent="0.2">
      <c r="D30" s="80">
        <v>23000</v>
      </c>
      <c r="E30">
        <v>2</v>
      </c>
      <c r="F30" s="9">
        <f t="shared" ref="F30:F40" si="1">E30/17</f>
        <v>0.11764705882352941</v>
      </c>
      <c r="G30" s="9"/>
    </row>
    <row r="31" spans="1:9" x14ac:dyDescent="0.2">
      <c r="D31" s="80">
        <v>24000</v>
      </c>
      <c r="E31">
        <v>4</v>
      </c>
      <c r="F31" s="9">
        <f t="shared" si="1"/>
        <v>0.23529411764705882</v>
      </c>
      <c r="G31" s="9"/>
    </row>
    <row r="32" spans="1:9" x14ac:dyDescent="0.2">
      <c r="D32" s="80">
        <v>25000</v>
      </c>
      <c r="F32" s="9">
        <f t="shared" si="1"/>
        <v>0</v>
      </c>
      <c r="G32" s="9"/>
    </row>
    <row r="33" spans="4:7" x14ac:dyDescent="0.2">
      <c r="D33" s="80">
        <v>26000</v>
      </c>
      <c r="E33">
        <v>3</v>
      </c>
      <c r="F33" s="9">
        <f t="shared" si="1"/>
        <v>0.17647058823529413</v>
      </c>
      <c r="G33" s="9"/>
    </row>
    <row r="34" spans="4:7" x14ac:dyDescent="0.2">
      <c r="D34" s="80">
        <v>27000</v>
      </c>
      <c r="E34">
        <v>2</v>
      </c>
      <c r="F34" s="9">
        <f t="shared" si="1"/>
        <v>0.11764705882352941</v>
      </c>
      <c r="G34" s="9"/>
    </row>
    <row r="35" spans="4:7" x14ac:dyDescent="0.2">
      <c r="D35" s="80">
        <v>28000</v>
      </c>
      <c r="E35">
        <v>2</v>
      </c>
      <c r="F35" s="9">
        <f t="shared" si="1"/>
        <v>0.11764705882352941</v>
      </c>
      <c r="G35" s="9"/>
    </row>
    <row r="36" spans="4:7" x14ac:dyDescent="0.2">
      <c r="D36" s="80">
        <v>29000</v>
      </c>
      <c r="F36" s="9">
        <f t="shared" si="1"/>
        <v>0</v>
      </c>
      <c r="G36" s="9"/>
    </row>
    <row r="37" spans="4:7" x14ac:dyDescent="0.2">
      <c r="D37" s="80">
        <v>30000</v>
      </c>
      <c r="E37">
        <v>1</v>
      </c>
      <c r="F37" s="9">
        <f t="shared" si="1"/>
        <v>5.8823529411764705E-2</v>
      </c>
      <c r="G37" s="9"/>
    </row>
    <row r="38" spans="4:7" x14ac:dyDescent="0.2">
      <c r="D38" s="80">
        <v>31000</v>
      </c>
      <c r="E38">
        <v>1</v>
      </c>
      <c r="F38" s="9">
        <f t="shared" si="1"/>
        <v>5.8823529411764705E-2</v>
      </c>
      <c r="G38" s="9"/>
    </row>
    <row r="39" spans="4:7" x14ac:dyDescent="0.2">
      <c r="D39" s="80">
        <v>32000</v>
      </c>
      <c r="F39" s="9">
        <f t="shared" si="1"/>
        <v>0</v>
      </c>
      <c r="G39" s="9"/>
    </row>
    <row r="40" spans="4:7" x14ac:dyDescent="0.2">
      <c r="D40" s="80">
        <v>33000</v>
      </c>
      <c r="E40">
        <v>1</v>
      </c>
      <c r="F40" s="9">
        <f t="shared" si="1"/>
        <v>5.8823529411764705E-2</v>
      </c>
      <c r="G40" s="9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opLeftCell="A122" zoomScale="85" zoomScaleNormal="85" workbookViewId="0">
      <selection activeCell="D154" sqref="D154"/>
    </sheetView>
  </sheetViews>
  <sheetFormatPr defaultRowHeight="12.75" x14ac:dyDescent="0.2"/>
  <cols>
    <col min="1" max="1" width="27.7109375" customWidth="1"/>
    <col min="2" max="2" width="11.7109375" customWidth="1"/>
    <col min="3" max="3" width="11.28515625" bestFit="1" customWidth="1"/>
    <col min="4" max="4" width="10.42578125" customWidth="1"/>
    <col min="5" max="6" width="9.5703125" customWidth="1"/>
  </cols>
  <sheetData>
    <row r="1" spans="1:8" x14ac:dyDescent="0.2">
      <c r="A1" t="s">
        <v>166</v>
      </c>
      <c r="B1" t="s">
        <v>98</v>
      </c>
      <c r="C1" t="s">
        <v>99</v>
      </c>
      <c r="D1" t="s">
        <v>100</v>
      </c>
      <c r="E1" t="s">
        <v>101</v>
      </c>
      <c r="F1" t="s">
        <v>680</v>
      </c>
      <c r="G1" t="s">
        <v>391</v>
      </c>
      <c r="H1" t="s">
        <v>105</v>
      </c>
    </row>
    <row r="2" spans="1:8" s="10" customFormat="1" x14ac:dyDescent="0.2">
      <c r="A2" s="44" t="s">
        <v>196</v>
      </c>
      <c r="B2" s="45">
        <v>39968</v>
      </c>
      <c r="C2" s="10" t="s">
        <v>197</v>
      </c>
      <c r="D2" s="23">
        <v>13297</v>
      </c>
      <c r="E2" s="23">
        <v>14470</v>
      </c>
      <c r="F2" s="23">
        <f>SUM(D2:E2)/2</f>
        <v>13883.5</v>
      </c>
      <c r="G2" s="10" t="s">
        <v>171</v>
      </c>
      <c r="H2" s="44" t="s">
        <v>198</v>
      </c>
    </row>
    <row r="3" spans="1:8" s="10" customFormat="1" x14ac:dyDescent="0.2">
      <c r="A3" s="44" t="s">
        <v>199</v>
      </c>
      <c r="B3" s="13">
        <v>40079</v>
      </c>
      <c r="C3" s="44" t="s">
        <v>197</v>
      </c>
      <c r="D3" s="19">
        <v>13297</v>
      </c>
      <c r="E3" s="46"/>
      <c r="F3" s="23">
        <f>D3</f>
        <v>13297</v>
      </c>
      <c r="G3" s="44" t="s">
        <v>171</v>
      </c>
      <c r="H3" s="44" t="s">
        <v>200</v>
      </c>
    </row>
    <row r="4" spans="1:8" s="10" customFormat="1" x14ac:dyDescent="0.2">
      <c r="A4" s="43" t="s">
        <v>27</v>
      </c>
      <c r="B4" s="13" t="s">
        <v>77</v>
      </c>
      <c r="C4" s="43" t="s">
        <v>65</v>
      </c>
      <c r="D4" s="12">
        <v>13703</v>
      </c>
      <c r="E4" s="82">
        <v>15291</v>
      </c>
      <c r="F4" s="23">
        <f>SUM(D4:E4)/2</f>
        <v>14497</v>
      </c>
      <c r="G4" s="44"/>
      <c r="H4" s="43" t="s">
        <v>28</v>
      </c>
    </row>
    <row r="5" spans="1:8" s="10" customFormat="1" x14ac:dyDescent="0.2">
      <c r="A5" s="44" t="s">
        <v>199</v>
      </c>
      <c r="B5" s="45">
        <v>40038</v>
      </c>
      <c r="C5" s="44" t="s">
        <v>197</v>
      </c>
      <c r="D5" s="19">
        <v>13889</v>
      </c>
      <c r="E5" s="46"/>
      <c r="F5" s="23">
        <f>D5</f>
        <v>13889</v>
      </c>
      <c r="G5" s="44" t="s">
        <v>171</v>
      </c>
      <c r="H5" s="44" t="s">
        <v>201</v>
      </c>
    </row>
    <row r="6" spans="1:8" s="10" customFormat="1" x14ac:dyDescent="0.2">
      <c r="A6" s="10" t="s">
        <v>202</v>
      </c>
      <c r="B6" s="13">
        <v>40165</v>
      </c>
      <c r="C6" s="10" t="s">
        <v>138</v>
      </c>
      <c r="D6" s="23">
        <v>14838</v>
      </c>
      <c r="F6" s="23">
        <f>D6</f>
        <v>14838</v>
      </c>
      <c r="G6" s="10" t="s">
        <v>157</v>
      </c>
      <c r="H6" s="10" t="s">
        <v>203</v>
      </c>
    </row>
    <row r="7" spans="1:8" s="10" customFormat="1" x14ac:dyDescent="0.2">
      <c r="A7" s="10" t="s">
        <v>204</v>
      </c>
      <c r="B7" s="13">
        <v>40136</v>
      </c>
      <c r="C7" s="10" t="s">
        <v>205</v>
      </c>
      <c r="D7" s="23">
        <v>15000</v>
      </c>
      <c r="E7" s="23">
        <v>18000</v>
      </c>
      <c r="F7" s="23">
        <f>D7</f>
        <v>15000</v>
      </c>
      <c r="G7" s="10" t="s">
        <v>206</v>
      </c>
      <c r="H7" s="10" t="s">
        <v>207</v>
      </c>
    </row>
    <row r="8" spans="1:8" s="10" customFormat="1" x14ac:dyDescent="0.2">
      <c r="A8" s="10" t="s">
        <v>232</v>
      </c>
      <c r="B8" s="45">
        <v>39925</v>
      </c>
      <c r="C8" s="10" t="s">
        <v>233</v>
      </c>
      <c r="D8" s="10">
        <v>15291</v>
      </c>
      <c r="E8" s="23">
        <v>16663</v>
      </c>
      <c r="F8" s="23">
        <f>E8</f>
        <v>16663</v>
      </c>
      <c r="G8" s="10" t="s">
        <v>210</v>
      </c>
      <c r="H8" s="10" t="s">
        <v>233</v>
      </c>
    </row>
    <row r="9" spans="1:8" s="10" customFormat="1" x14ac:dyDescent="0.2">
      <c r="A9" s="44" t="s">
        <v>208</v>
      </c>
      <c r="B9" s="13">
        <v>40227</v>
      </c>
      <c r="C9" s="44" t="s">
        <v>209</v>
      </c>
      <c r="D9" s="23">
        <v>15444</v>
      </c>
      <c r="E9" s="23"/>
      <c r="F9" s="23">
        <f>D9</f>
        <v>15444</v>
      </c>
      <c r="G9" s="44" t="s">
        <v>210</v>
      </c>
      <c r="H9" s="44" t="s">
        <v>211</v>
      </c>
    </row>
    <row r="10" spans="1:8" s="10" customFormat="1" x14ac:dyDescent="0.2">
      <c r="A10" s="10" t="s">
        <v>212</v>
      </c>
      <c r="B10" s="45">
        <v>40038</v>
      </c>
      <c r="C10" s="10" t="s">
        <v>213</v>
      </c>
      <c r="D10" s="26">
        <v>15570</v>
      </c>
      <c r="E10" s="26">
        <v>16663</v>
      </c>
      <c r="F10" s="23">
        <f t="shared" ref="F10:F17" si="0">SUM(D10:E10)/2</f>
        <v>16116.5</v>
      </c>
      <c r="H10" s="44" t="s">
        <v>214</v>
      </c>
    </row>
    <row r="11" spans="1:8" s="10" customFormat="1" x14ac:dyDescent="0.2">
      <c r="A11" s="10" t="s">
        <v>212</v>
      </c>
      <c r="B11" s="45">
        <v>40038</v>
      </c>
      <c r="C11" s="10" t="s">
        <v>213</v>
      </c>
      <c r="D11" s="26">
        <v>15570</v>
      </c>
      <c r="E11" s="26">
        <v>16663</v>
      </c>
      <c r="F11" s="23">
        <f t="shared" si="0"/>
        <v>16116.5</v>
      </c>
      <c r="H11" s="44" t="s">
        <v>214</v>
      </c>
    </row>
    <row r="12" spans="1:8" s="10" customFormat="1" x14ac:dyDescent="0.2">
      <c r="A12" s="43" t="s">
        <v>20</v>
      </c>
      <c r="B12" s="13" t="s">
        <v>77</v>
      </c>
      <c r="C12" s="43" t="s">
        <v>66</v>
      </c>
      <c r="D12" s="12">
        <v>15570</v>
      </c>
      <c r="E12" s="82">
        <v>16663</v>
      </c>
      <c r="F12" s="23">
        <f t="shared" si="0"/>
        <v>16116.5</v>
      </c>
      <c r="G12" s="44"/>
      <c r="H12" s="43" t="s">
        <v>21</v>
      </c>
    </row>
    <row r="13" spans="1:8" s="10" customFormat="1" x14ac:dyDescent="0.2">
      <c r="A13" s="43" t="s">
        <v>35</v>
      </c>
      <c r="B13" s="13" t="s">
        <v>77</v>
      </c>
      <c r="C13" s="43" t="s">
        <v>36</v>
      </c>
      <c r="D13" s="12">
        <v>15570</v>
      </c>
      <c r="E13" s="82">
        <v>16991</v>
      </c>
      <c r="F13" s="23">
        <f t="shared" si="0"/>
        <v>16280.5</v>
      </c>
      <c r="G13" s="44"/>
      <c r="H13" s="43" t="s">
        <v>37</v>
      </c>
    </row>
    <row r="14" spans="1:8" s="10" customFormat="1" x14ac:dyDescent="0.2">
      <c r="A14" s="10" t="s">
        <v>215</v>
      </c>
      <c r="B14" s="13">
        <v>39918</v>
      </c>
      <c r="C14" s="10" t="s">
        <v>197</v>
      </c>
      <c r="D14" s="23">
        <v>15671</v>
      </c>
      <c r="E14" s="23">
        <v>17054</v>
      </c>
      <c r="F14" s="23">
        <f t="shared" si="0"/>
        <v>16362.5</v>
      </c>
      <c r="G14" s="10" t="s">
        <v>171</v>
      </c>
      <c r="H14" s="10" t="s">
        <v>216</v>
      </c>
    </row>
    <row r="15" spans="1:8" s="10" customFormat="1" x14ac:dyDescent="0.2">
      <c r="A15" s="10" t="s">
        <v>215</v>
      </c>
      <c r="B15" s="13">
        <v>39918</v>
      </c>
      <c r="C15" s="10" t="s">
        <v>197</v>
      </c>
      <c r="D15" s="23">
        <v>15671</v>
      </c>
      <c r="E15" s="23">
        <v>17054</v>
      </c>
      <c r="F15" s="23">
        <f t="shared" si="0"/>
        <v>16362.5</v>
      </c>
      <c r="G15" s="10" t="s">
        <v>171</v>
      </c>
      <c r="H15" s="10" t="s">
        <v>217</v>
      </c>
    </row>
    <row r="16" spans="1:8" s="10" customFormat="1" x14ac:dyDescent="0.2">
      <c r="A16" s="44" t="s">
        <v>199</v>
      </c>
      <c r="B16" s="13">
        <v>40205</v>
      </c>
      <c r="C16" s="44" t="s">
        <v>197</v>
      </c>
      <c r="D16" s="12">
        <v>15671</v>
      </c>
      <c r="E16" s="19">
        <v>17054</v>
      </c>
      <c r="F16" s="23">
        <f t="shared" si="0"/>
        <v>16362.5</v>
      </c>
      <c r="G16" s="44" t="s">
        <v>171</v>
      </c>
      <c r="H16" s="44" t="s">
        <v>218</v>
      </c>
    </row>
    <row r="17" spans="1:8" s="46" customFormat="1" x14ac:dyDescent="0.2">
      <c r="A17" s="44" t="s">
        <v>199</v>
      </c>
      <c r="B17" s="13">
        <v>40205</v>
      </c>
      <c r="C17" s="44" t="s">
        <v>197</v>
      </c>
      <c r="D17" s="12">
        <v>15671</v>
      </c>
      <c r="E17" s="19">
        <v>17054</v>
      </c>
      <c r="F17" s="23">
        <f t="shared" si="0"/>
        <v>16362.5</v>
      </c>
      <c r="G17" s="44" t="s">
        <v>171</v>
      </c>
      <c r="H17" s="44" t="s">
        <v>219</v>
      </c>
    </row>
    <row r="18" spans="1:8" s="10" customFormat="1" x14ac:dyDescent="0.2">
      <c r="A18" s="44" t="s">
        <v>199</v>
      </c>
      <c r="B18" s="13">
        <v>40261</v>
      </c>
      <c r="C18" s="44" t="s">
        <v>197</v>
      </c>
      <c r="D18" s="12">
        <v>15671</v>
      </c>
      <c r="E18" s="46"/>
      <c r="F18" s="23">
        <f>D18</f>
        <v>15671</v>
      </c>
      <c r="G18" s="44" t="s">
        <v>171</v>
      </c>
      <c r="H18" s="44" t="s">
        <v>220</v>
      </c>
    </row>
    <row r="19" spans="1:8" s="10" customFormat="1" x14ac:dyDescent="0.2">
      <c r="A19" s="44" t="s">
        <v>140</v>
      </c>
      <c r="B19" s="13">
        <v>40227</v>
      </c>
      <c r="C19" s="44" t="s">
        <v>221</v>
      </c>
      <c r="D19" s="23">
        <v>15725</v>
      </c>
      <c r="E19" s="23">
        <v>21519</v>
      </c>
      <c r="F19" s="23">
        <f>SUM(D19:E19)/2</f>
        <v>18622</v>
      </c>
      <c r="G19" s="44" t="s">
        <v>171</v>
      </c>
      <c r="H19" s="44" t="s">
        <v>222</v>
      </c>
    </row>
    <row r="20" spans="1:8" s="10" customFormat="1" x14ac:dyDescent="0.2">
      <c r="A20" s="10" t="s">
        <v>215</v>
      </c>
      <c r="B20" s="45">
        <v>39968</v>
      </c>
      <c r="C20" s="10" t="s">
        <v>197</v>
      </c>
      <c r="D20" s="23">
        <v>16000</v>
      </c>
      <c r="F20" s="23">
        <f t="shared" ref="F20:F28" si="1">D20</f>
        <v>16000</v>
      </c>
      <c r="G20" s="10" t="s">
        <v>171</v>
      </c>
      <c r="H20" s="44" t="s">
        <v>223</v>
      </c>
    </row>
    <row r="21" spans="1:8" s="10" customFormat="1" x14ac:dyDescent="0.2">
      <c r="A21" s="44" t="s">
        <v>199</v>
      </c>
      <c r="B21" s="13">
        <v>40094</v>
      </c>
      <c r="C21" s="44" t="s">
        <v>197</v>
      </c>
      <c r="D21" s="19">
        <v>16000</v>
      </c>
      <c r="E21" s="46"/>
      <c r="F21" s="23">
        <f t="shared" si="1"/>
        <v>16000</v>
      </c>
      <c r="G21" s="44" t="s">
        <v>171</v>
      </c>
      <c r="H21" s="10" t="s">
        <v>224</v>
      </c>
    </row>
    <row r="22" spans="1:8" s="10" customFormat="1" x14ac:dyDescent="0.2">
      <c r="A22" s="44" t="s">
        <v>225</v>
      </c>
      <c r="B22" s="13">
        <v>40233</v>
      </c>
      <c r="C22" s="44" t="s">
        <v>138</v>
      </c>
      <c r="D22" s="23">
        <v>16049</v>
      </c>
      <c r="F22" s="23">
        <f t="shared" si="1"/>
        <v>16049</v>
      </c>
      <c r="G22" s="44" t="s">
        <v>206</v>
      </c>
      <c r="H22" s="44" t="s">
        <v>226</v>
      </c>
    </row>
    <row r="23" spans="1:8" s="10" customFormat="1" x14ac:dyDescent="0.2">
      <c r="A23" s="44" t="s">
        <v>227</v>
      </c>
      <c r="B23" s="13">
        <v>40233</v>
      </c>
      <c r="C23" s="44" t="s">
        <v>138</v>
      </c>
      <c r="D23" s="23">
        <v>16049</v>
      </c>
      <c r="F23" s="23">
        <f t="shared" si="1"/>
        <v>16049</v>
      </c>
      <c r="G23" s="44" t="s">
        <v>206</v>
      </c>
      <c r="H23" s="44" t="s">
        <v>228</v>
      </c>
    </row>
    <row r="24" spans="1:8" s="10" customFormat="1" x14ac:dyDescent="0.2">
      <c r="A24" s="44" t="s">
        <v>229</v>
      </c>
      <c r="B24" s="13">
        <v>40233</v>
      </c>
      <c r="C24" s="44" t="s">
        <v>138</v>
      </c>
      <c r="D24" s="23">
        <v>16049</v>
      </c>
      <c r="F24" s="23">
        <f t="shared" si="1"/>
        <v>16049</v>
      </c>
      <c r="G24" s="44" t="s">
        <v>206</v>
      </c>
      <c r="H24" s="44" t="s">
        <v>160</v>
      </c>
    </row>
    <row r="25" spans="1:8" s="10" customFormat="1" x14ac:dyDescent="0.2">
      <c r="A25" s="44" t="s">
        <v>230</v>
      </c>
      <c r="B25" s="13">
        <v>40233</v>
      </c>
      <c r="C25" s="44" t="s">
        <v>110</v>
      </c>
      <c r="D25" s="23">
        <v>16049</v>
      </c>
      <c r="F25" s="23">
        <f t="shared" si="1"/>
        <v>16049</v>
      </c>
      <c r="G25" s="44" t="s">
        <v>206</v>
      </c>
      <c r="H25" s="44" t="s">
        <v>111</v>
      </c>
    </row>
    <row r="26" spans="1:8" s="10" customFormat="1" x14ac:dyDescent="0.2">
      <c r="A26" s="10" t="s">
        <v>202</v>
      </c>
      <c r="B26" s="13">
        <v>40165</v>
      </c>
      <c r="C26" s="10" t="s">
        <v>138</v>
      </c>
      <c r="D26" s="23">
        <v>16065</v>
      </c>
      <c r="F26" s="23">
        <f t="shared" si="1"/>
        <v>16065</v>
      </c>
      <c r="G26" s="10" t="s">
        <v>157</v>
      </c>
      <c r="H26" s="10" t="s">
        <v>231</v>
      </c>
    </row>
    <row r="27" spans="1:8" s="10" customFormat="1" x14ac:dyDescent="0.2">
      <c r="A27" s="43" t="s">
        <v>692</v>
      </c>
      <c r="B27" s="13" t="s">
        <v>77</v>
      </c>
      <c r="C27" s="43" t="s">
        <v>450</v>
      </c>
      <c r="D27" s="12">
        <v>16778</v>
      </c>
      <c r="E27" s="82"/>
      <c r="F27" s="23">
        <f t="shared" si="1"/>
        <v>16778</v>
      </c>
      <c r="G27" s="44"/>
      <c r="H27" s="43" t="s">
        <v>154</v>
      </c>
    </row>
    <row r="28" spans="1:8" s="10" customFormat="1" x14ac:dyDescent="0.2">
      <c r="A28" s="43" t="s">
        <v>777</v>
      </c>
      <c r="B28" s="13" t="s">
        <v>77</v>
      </c>
      <c r="C28" s="43" t="s">
        <v>450</v>
      </c>
      <c r="D28" s="12">
        <v>16778</v>
      </c>
      <c r="E28" s="82"/>
      <c r="F28" s="23">
        <f t="shared" si="1"/>
        <v>16778</v>
      </c>
      <c r="G28" s="44"/>
      <c r="H28" s="43" t="s">
        <v>702</v>
      </c>
    </row>
    <row r="29" spans="1:8" s="10" customFormat="1" x14ac:dyDescent="0.2">
      <c r="A29" s="57" t="s">
        <v>234</v>
      </c>
      <c r="B29" s="13">
        <v>40191</v>
      </c>
      <c r="C29" s="57" t="s">
        <v>149</v>
      </c>
      <c r="D29" s="83">
        <v>16830</v>
      </c>
      <c r="E29" s="83">
        <v>21519</v>
      </c>
      <c r="F29" s="23">
        <f>SUM(D29:E29)/2</f>
        <v>19174.5</v>
      </c>
      <c r="G29" s="44" t="s">
        <v>136</v>
      </c>
      <c r="H29" s="57" t="s">
        <v>149</v>
      </c>
    </row>
    <row r="30" spans="1:8" s="10" customFormat="1" x14ac:dyDescent="0.2">
      <c r="A30" s="43" t="s">
        <v>693</v>
      </c>
      <c r="B30" s="13" t="s">
        <v>77</v>
      </c>
      <c r="C30" s="43" t="s">
        <v>411</v>
      </c>
      <c r="D30" s="12">
        <v>16830</v>
      </c>
      <c r="E30" s="82">
        <v>19621</v>
      </c>
      <c r="F30" s="23">
        <f>SUM(D30:E30)/2</f>
        <v>18225.5</v>
      </c>
      <c r="G30" s="44"/>
      <c r="H30" s="43" t="s">
        <v>694</v>
      </c>
    </row>
    <row r="31" spans="1:8" s="10" customFormat="1" x14ac:dyDescent="0.2">
      <c r="A31" s="43" t="s">
        <v>722</v>
      </c>
      <c r="B31" s="13" t="s">
        <v>77</v>
      </c>
      <c r="C31" s="43" t="s">
        <v>723</v>
      </c>
      <c r="D31" s="12">
        <v>16941</v>
      </c>
      <c r="E31" s="82">
        <v>19940</v>
      </c>
      <c r="F31" s="23">
        <f>SUM(D31:E31)/2</f>
        <v>18440.5</v>
      </c>
      <c r="G31" s="44"/>
      <c r="H31" s="43" t="s">
        <v>724</v>
      </c>
    </row>
    <row r="32" spans="1:8" s="46" customFormat="1" x14ac:dyDescent="0.2">
      <c r="A32" s="44" t="s">
        <v>235</v>
      </c>
      <c r="B32" s="13">
        <v>40053</v>
      </c>
      <c r="C32" s="44" t="s">
        <v>236</v>
      </c>
      <c r="D32" s="26">
        <v>16991</v>
      </c>
      <c r="E32" s="26">
        <v>21306</v>
      </c>
      <c r="F32" s="23">
        <f>SUM(D32:E32)/2</f>
        <v>19148.5</v>
      </c>
      <c r="G32" s="10" t="s">
        <v>171</v>
      </c>
      <c r="H32" s="44" t="s">
        <v>237</v>
      </c>
    </row>
    <row r="33" spans="1:8" s="10" customFormat="1" x14ac:dyDescent="0.2">
      <c r="A33" s="43" t="s">
        <v>722</v>
      </c>
      <c r="B33" s="13" t="s">
        <v>77</v>
      </c>
      <c r="C33" s="43" t="s">
        <v>754</v>
      </c>
      <c r="D33" s="12">
        <v>16991</v>
      </c>
      <c r="E33" s="82">
        <v>18937</v>
      </c>
      <c r="F33" s="23">
        <f>SUM(D33:E33)/2</f>
        <v>17964</v>
      </c>
      <c r="G33" s="44"/>
      <c r="H33" s="43" t="s">
        <v>755</v>
      </c>
    </row>
    <row r="34" spans="1:8" s="10" customFormat="1" x14ac:dyDescent="0.2">
      <c r="A34" s="10" t="s">
        <v>238</v>
      </c>
      <c r="B34" s="13">
        <v>39918</v>
      </c>
      <c r="C34" s="10" t="s">
        <v>239</v>
      </c>
      <c r="D34" s="23">
        <v>17000</v>
      </c>
      <c r="F34" s="23">
        <f>D34</f>
        <v>17000</v>
      </c>
      <c r="G34" s="10" t="s">
        <v>121</v>
      </c>
      <c r="H34" s="10" t="s">
        <v>239</v>
      </c>
    </row>
    <row r="35" spans="1:8" s="10" customFormat="1" x14ac:dyDescent="0.2">
      <c r="A35" s="43" t="s">
        <v>726</v>
      </c>
      <c r="B35" s="13" t="s">
        <v>77</v>
      </c>
      <c r="C35" s="43" t="s">
        <v>310</v>
      </c>
      <c r="D35" s="12">
        <v>17002</v>
      </c>
      <c r="E35" s="82">
        <v>19978</v>
      </c>
      <c r="F35" s="23">
        <f>SUM(D35:E35)/2</f>
        <v>18490</v>
      </c>
      <c r="G35" s="44"/>
      <c r="H35" s="43" t="s">
        <v>727</v>
      </c>
    </row>
    <row r="36" spans="1:8" s="10" customFormat="1" x14ac:dyDescent="0.2">
      <c r="A36" s="10" t="s">
        <v>240</v>
      </c>
      <c r="B36" s="45">
        <v>39940</v>
      </c>
      <c r="C36" s="10" t="s">
        <v>241</v>
      </c>
      <c r="D36" s="23">
        <v>17100</v>
      </c>
      <c r="F36" s="23">
        <f>D36</f>
        <v>17100</v>
      </c>
      <c r="G36" s="10" t="s">
        <v>206</v>
      </c>
      <c r="H36" s="10" t="s">
        <v>241</v>
      </c>
    </row>
    <row r="37" spans="1:8" s="10" customFormat="1" x14ac:dyDescent="0.2">
      <c r="A37" s="10" t="s">
        <v>242</v>
      </c>
      <c r="B37" s="13">
        <v>40165</v>
      </c>
      <c r="C37" s="10" t="s">
        <v>243</v>
      </c>
      <c r="D37" s="23">
        <v>17367</v>
      </c>
      <c r="F37" s="23">
        <f>D37</f>
        <v>17367</v>
      </c>
      <c r="G37" s="10" t="s">
        <v>103</v>
      </c>
      <c r="H37" s="10" t="s">
        <v>244</v>
      </c>
    </row>
    <row r="38" spans="1:8" s="46" customFormat="1" x14ac:dyDescent="0.2">
      <c r="A38" s="10" t="s">
        <v>202</v>
      </c>
      <c r="B38" s="13">
        <v>40165</v>
      </c>
      <c r="C38" s="10" t="s">
        <v>138</v>
      </c>
      <c r="D38" s="23">
        <v>17404</v>
      </c>
      <c r="E38" s="10"/>
      <c r="F38" s="23">
        <f>D38</f>
        <v>17404</v>
      </c>
      <c r="G38" s="10" t="s">
        <v>157</v>
      </c>
      <c r="H38" s="10" t="s">
        <v>228</v>
      </c>
    </row>
    <row r="39" spans="1:8" s="46" customFormat="1" x14ac:dyDescent="0.2">
      <c r="A39" s="43" t="s">
        <v>2</v>
      </c>
      <c r="B39" s="13" t="s">
        <v>77</v>
      </c>
      <c r="C39" s="43" t="s">
        <v>29</v>
      </c>
      <c r="D39" s="12">
        <v>17626</v>
      </c>
      <c r="E39" s="82">
        <v>19427</v>
      </c>
      <c r="F39" s="23">
        <f>SUM(D39:E39)/2</f>
        <v>18526.5</v>
      </c>
      <c r="G39" s="44"/>
      <c r="H39" s="43" t="s">
        <v>30</v>
      </c>
    </row>
    <row r="40" spans="1:8" s="10" customFormat="1" x14ac:dyDescent="0.2">
      <c r="A40" s="10" t="s">
        <v>245</v>
      </c>
      <c r="B40" s="13">
        <v>39918</v>
      </c>
      <c r="C40" s="10" t="s">
        <v>246</v>
      </c>
      <c r="D40" s="23">
        <v>18206</v>
      </c>
      <c r="E40" s="23">
        <v>19040</v>
      </c>
      <c r="F40" s="23">
        <f>SUM(D40:E40)/2</f>
        <v>18623</v>
      </c>
      <c r="G40" s="10" t="s">
        <v>247</v>
      </c>
      <c r="H40" s="10" t="s">
        <v>245</v>
      </c>
    </row>
    <row r="41" spans="1:8" s="46" customFormat="1" x14ac:dyDescent="0.2">
      <c r="A41" s="10" t="s">
        <v>248</v>
      </c>
      <c r="B41" s="13">
        <v>40087</v>
      </c>
      <c r="C41" s="10" t="s">
        <v>249</v>
      </c>
      <c r="D41" s="23">
        <v>18270</v>
      </c>
      <c r="E41" s="23">
        <v>19998</v>
      </c>
      <c r="F41" s="23">
        <f>SUM(D41:E41)/2</f>
        <v>19134</v>
      </c>
      <c r="G41" s="10" t="s">
        <v>250</v>
      </c>
      <c r="H41" s="10" t="s">
        <v>251</v>
      </c>
    </row>
    <row r="42" spans="1:8" s="10" customFormat="1" x14ac:dyDescent="0.2">
      <c r="A42" s="10" t="s">
        <v>215</v>
      </c>
      <c r="B42" s="45">
        <v>39946</v>
      </c>
      <c r="C42" s="10" t="s">
        <v>197</v>
      </c>
      <c r="D42" s="23">
        <v>18335</v>
      </c>
      <c r="E42" s="23">
        <v>19335</v>
      </c>
      <c r="F42" s="23">
        <f>SUM(D42:E42)/2</f>
        <v>18835</v>
      </c>
      <c r="G42" s="10" t="s">
        <v>171</v>
      </c>
      <c r="H42" s="44" t="s">
        <v>252</v>
      </c>
    </row>
    <row r="43" spans="1:8" s="10" customFormat="1" ht="12" customHeight="1" x14ac:dyDescent="0.2">
      <c r="A43" s="10" t="s">
        <v>215</v>
      </c>
      <c r="B43" s="13">
        <v>40156</v>
      </c>
      <c r="C43" s="44" t="s">
        <v>197</v>
      </c>
      <c r="D43" s="19">
        <v>18335</v>
      </c>
      <c r="E43" s="46"/>
      <c r="F43" s="23">
        <f t="shared" ref="F43:F50" si="2">D43</f>
        <v>18335</v>
      </c>
      <c r="G43" s="44" t="s">
        <v>171</v>
      </c>
      <c r="H43" s="10" t="s">
        <v>253</v>
      </c>
    </row>
    <row r="44" spans="1:8" s="10" customFormat="1" x14ac:dyDescent="0.2">
      <c r="A44" s="10" t="s">
        <v>254</v>
      </c>
      <c r="B44" s="13">
        <v>40254</v>
      </c>
      <c r="C44" s="10" t="s">
        <v>255</v>
      </c>
      <c r="D44" s="19">
        <v>18471</v>
      </c>
      <c r="E44" s="19"/>
      <c r="F44" s="23">
        <f t="shared" si="2"/>
        <v>18471</v>
      </c>
      <c r="G44" s="44" t="s">
        <v>256</v>
      </c>
      <c r="H44" s="10" t="s">
        <v>257</v>
      </c>
    </row>
    <row r="45" spans="1:8" s="10" customFormat="1" x14ac:dyDescent="0.2">
      <c r="A45" s="10" t="s">
        <v>778</v>
      </c>
      <c r="B45" s="13">
        <v>39904</v>
      </c>
      <c r="C45" s="10" t="s">
        <v>138</v>
      </c>
      <c r="D45" s="23">
        <v>18500</v>
      </c>
      <c r="F45" s="23">
        <f t="shared" si="2"/>
        <v>18500</v>
      </c>
      <c r="G45" s="10" t="s">
        <v>258</v>
      </c>
      <c r="H45" s="10" t="s">
        <v>160</v>
      </c>
    </row>
    <row r="46" spans="1:8" s="10" customFormat="1" x14ac:dyDescent="0.2">
      <c r="A46" s="44" t="s">
        <v>259</v>
      </c>
      <c r="B46" s="13">
        <v>40074</v>
      </c>
      <c r="C46" s="44" t="s">
        <v>138</v>
      </c>
      <c r="D46" s="23">
        <v>18743</v>
      </c>
      <c r="F46" s="23">
        <f t="shared" si="2"/>
        <v>18743</v>
      </c>
      <c r="G46" s="44" t="s">
        <v>260</v>
      </c>
      <c r="H46" s="44" t="s">
        <v>160</v>
      </c>
    </row>
    <row r="47" spans="1:8" s="10" customFormat="1" x14ac:dyDescent="0.2">
      <c r="A47" s="10" t="s">
        <v>202</v>
      </c>
      <c r="B47" s="13">
        <v>40165</v>
      </c>
      <c r="C47" s="10" t="s">
        <v>138</v>
      </c>
      <c r="D47" s="23">
        <v>18743</v>
      </c>
      <c r="F47" s="23">
        <f t="shared" si="2"/>
        <v>18743</v>
      </c>
      <c r="G47" s="10" t="s">
        <v>157</v>
      </c>
      <c r="H47" s="10" t="s">
        <v>160</v>
      </c>
    </row>
    <row r="48" spans="1:8" s="10" customFormat="1" x14ac:dyDescent="0.2">
      <c r="A48" s="44" t="s">
        <v>261</v>
      </c>
      <c r="B48" s="45">
        <v>40205</v>
      </c>
      <c r="C48" s="44" t="s">
        <v>262</v>
      </c>
      <c r="D48" s="23">
        <v>19000</v>
      </c>
      <c r="F48" s="23">
        <f t="shared" si="2"/>
        <v>19000</v>
      </c>
      <c r="G48" s="44" t="s">
        <v>171</v>
      </c>
      <c r="H48" s="44" t="s">
        <v>263</v>
      </c>
    </row>
    <row r="49" spans="1:8" s="10" customFormat="1" x14ac:dyDescent="0.2">
      <c r="A49" s="44" t="s">
        <v>261</v>
      </c>
      <c r="B49" s="45">
        <v>40205</v>
      </c>
      <c r="C49" s="44" t="s">
        <v>262</v>
      </c>
      <c r="D49" s="23">
        <v>19000</v>
      </c>
      <c r="F49" s="23">
        <f t="shared" si="2"/>
        <v>19000</v>
      </c>
      <c r="G49" s="44" t="s">
        <v>171</v>
      </c>
      <c r="H49" s="44" t="s">
        <v>263</v>
      </c>
    </row>
    <row r="50" spans="1:8" s="10" customFormat="1" x14ac:dyDescent="0.2">
      <c r="A50" s="44" t="s">
        <v>264</v>
      </c>
      <c r="B50" s="13">
        <v>40233</v>
      </c>
      <c r="C50" s="44" t="s">
        <v>265</v>
      </c>
      <c r="D50" s="23">
        <v>19126</v>
      </c>
      <c r="F50" s="23">
        <f t="shared" si="2"/>
        <v>19126</v>
      </c>
      <c r="G50" s="44" t="s">
        <v>250</v>
      </c>
      <c r="H50" s="44" t="s">
        <v>266</v>
      </c>
    </row>
    <row r="51" spans="1:8" s="10" customFormat="1" x14ac:dyDescent="0.2">
      <c r="A51" s="44" t="s">
        <v>267</v>
      </c>
      <c r="B51" s="13">
        <v>39953</v>
      </c>
      <c r="C51" s="44" t="s">
        <v>268</v>
      </c>
      <c r="D51" s="12">
        <v>19370</v>
      </c>
      <c r="E51" s="12">
        <v>21244</v>
      </c>
      <c r="F51" s="23">
        <f t="shared" ref="F51:F65" si="3">SUM(D51:E51)/2</f>
        <v>20307</v>
      </c>
      <c r="G51" s="44" t="s">
        <v>175</v>
      </c>
      <c r="H51" s="44" t="s">
        <v>269</v>
      </c>
    </row>
    <row r="52" spans="1:8" s="10" customFormat="1" x14ac:dyDescent="0.2">
      <c r="A52" s="44" t="s">
        <v>270</v>
      </c>
      <c r="B52" s="13">
        <v>40212</v>
      </c>
      <c r="C52" s="44" t="s">
        <v>271</v>
      </c>
      <c r="D52" s="12">
        <v>19373</v>
      </c>
      <c r="E52" s="12">
        <v>25300</v>
      </c>
      <c r="F52" s="23">
        <f t="shared" si="3"/>
        <v>22336.5</v>
      </c>
      <c r="G52" s="44" t="s">
        <v>121</v>
      </c>
      <c r="H52" s="44" t="s">
        <v>271</v>
      </c>
    </row>
    <row r="53" spans="1:8" s="10" customFormat="1" x14ac:dyDescent="0.2">
      <c r="A53" s="44" t="s">
        <v>232</v>
      </c>
      <c r="B53" s="13">
        <v>39953</v>
      </c>
      <c r="C53" s="44" t="s">
        <v>274</v>
      </c>
      <c r="D53" s="12">
        <v>19427</v>
      </c>
      <c r="E53" s="12">
        <v>21306</v>
      </c>
      <c r="F53" s="23">
        <f t="shared" si="3"/>
        <v>20366.5</v>
      </c>
      <c r="G53" s="10" t="s">
        <v>250</v>
      </c>
      <c r="H53" s="44" t="s">
        <v>275</v>
      </c>
    </row>
    <row r="54" spans="1:8" s="46" customFormat="1" x14ac:dyDescent="0.2">
      <c r="A54" s="44" t="s">
        <v>278</v>
      </c>
      <c r="B54" s="13">
        <v>40079</v>
      </c>
      <c r="C54" s="44" t="s">
        <v>279</v>
      </c>
      <c r="D54" s="23">
        <v>19427</v>
      </c>
      <c r="E54" s="23">
        <v>21306</v>
      </c>
      <c r="F54" s="23">
        <f t="shared" si="3"/>
        <v>20366.5</v>
      </c>
      <c r="G54" s="44" t="s">
        <v>103</v>
      </c>
      <c r="H54" s="44" t="s">
        <v>279</v>
      </c>
    </row>
    <row r="55" spans="1:8" s="10" customFormat="1" x14ac:dyDescent="0.2">
      <c r="A55" s="10" t="s">
        <v>272</v>
      </c>
      <c r="B55" s="13">
        <v>39918</v>
      </c>
      <c r="C55" s="10" t="s">
        <v>273</v>
      </c>
      <c r="D55" s="23">
        <v>19427</v>
      </c>
      <c r="E55" s="23">
        <v>21306</v>
      </c>
      <c r="F55" s="23">
        <f t="shared" si="3"/>
        <v>20366.5</v>
      </c>
      <c r="G55" s="10" t="s">
        <v>171</v>
      </c>
      <c r="H55" s="10" t="s">
        <v>273</v>
      </c>
    </row>
    <row r="56" spans="1:8" s="10" customFormat="1" x14ac:dyDescent="0.2">
      <c r="A56" s="10" t="s">
        <v>276</v>
      </c>
      <c r="B56" s="13">
        <v>39995</v>
      </c>
      <c r="C56" s="10" t="s">
        <v>277</v>
      </c>
      <c r="D56" s="19">
        <v>19427</v>
      </c>
      <c r="E56" s="19">
        <v>21306</v>
      </c>
      <c r="F56" s="23">
        <f t="shared" si="3"/>
        <v>20366.5</v>
      </c>
      <c r="G56" s="10" t="s">
        <v>157</v>
      </c>
      <c r="H56" s="10" t="s">
        <v>277</v>
      </c>
    </row>
    <row r="57" spans="1:8" s="10" customFormat="1" x14ac:dyDescent="0.2">
      <c r="A57" s="44" t="s">
        <v>0</v>
      </c>
      <c r="B57" s="13" t="s">
        <v>77</v>
      </c>
      <c r="C57" s="43" t="s">
        <v>89</v>
      </c>
      <c r="D57" s="12">
        <v>19427</v>
      </c>
      <c r="E57" s="82">
        <v>20652</v>
      </c>
      <c r="F57" s="23">
        <f t="shared" si="3"/>
        <v>20039.5</v>
      </c>
      <c r="G57" s="44"/>
      <c r="H57" s="43" t="s">
        <v>72</v>
      </c>
    </row>
    <row r="58" spans="1:8" s="10" customFormat="1" x14ac:dyDescent="0.2">
      <c r="A58" s="43" t="s">
        <v>38</v>
      </c>
      <c r="B58" s="13" t="s">
        <v>77</v>
      </c>
      <c r="C58" s="43" t="s">
        <v>277</v>
      </c>
      <c r="D58" s="12">
        <v>19427</v>
      </c>
      <c r="E58" s="82">
        <v>21306</v>
      </c>
      <c r="F58" s="23">
        <f t="shared" si="3"/>
        <v>20366.5</v>
      </c>
      <c r="G58" s="44"/>
      <c r="H58" s="43" t="s">
        <v>58</v>
      </c>
    </row>
    <row r="59" spans="1:8" s="10" customFormat="1" x14ac:dyDescent="0.2">
      <c r="A59" s="43" t="s">
        <v>50</v>
      </c>
      <c r="B59" s="13" t="s">
        <v>77</v>
      </c>
      <c r="C59" s="43" t="s">
        <v>688</v>
      </c>
      <c r="D59" s="12">
        <v>19427</v>
      </c>
      <c r="E59" s="82">
        <v>21306</v>
      </c>
      <c r="F59" s="23">
        <f t="shared" si="3"/>
        <v>20366.5</v>
      </c>
      <c r="G59" s="44"/>
      <c r="H59" s="43" t="s">
        <v>689</v>
      </c>
    </row>
    <row r="60" spans="1:8" s="10" customFormat="1" x14ac:dyDescent="0.2">
      <c r="A60" s="10" t="s">
        <v>283</v>
      </c>
      <c r="B60" s="13">
        <v>40165</v>
      </c>
      <c r="C60" s="10" t="s">
        <v>221</v>
      </c>
      <c r="D60" s="23">
        <v>19621</v>
      </c>
      <c r="E60" s="23">
        <v>21519</v>
      </c>
      <c r="F60" s="23">
        <f t="shared" si="3"/>
        <v>20570</v>
      </c>
      <c r="G60" s="10" t="s">
        <v>284</v>
      </c>
      <c r="H60" s="10" t="s">
        <v>285</v>
      </c>
    </row>
    <row r="61" spans="1:8" s="10" customFormat="1" x14ac:dyDescent="0.2">
      <c r="A61" s="44" t="s">
        <v>286</v>
      </c>
      <c r="B61" s="13">
        <v>40191</v>
      </c>
      <c r="C61" s="44" t="s">
        <v>287</v>
      </c>
      <c r="D61" s="12">
        <v>19621</v>
      </c>
      <c r="E61" s="12">
        <v>23708</v>
      </c>
      <c r="F61" s="23">
        <f t="shared" si="3"/>
        <v>21664.5</v>
      </c>
      <c r="G61" s="44" t="s">
        <v>288</v>
      </c>
      <c r="H61" s="44" t="s">
        <v>287</v>
      </c>
    </row>
    <row r="62" spans="1:8" s="10" customFormat="1" x14ac:dyDescent="0.2">
      <c r="A62" s="10" t="s">
        <v>280</v>
      </c>
      <c r="B62" s="13">
        <v>40114</v>
      </c>
      <c r="C62" s="10" t="s">
        <v>128</v>
      </c>
      <c r="D62" s="23">
        <v>19621</v>
      </c>
      <c r="E62" s="23">
        <v>21519</v>
      </c>
      <c r="F62" s="23">
        <f t="shared" si="3"/>
        <v>20570</v>
      </c>
      <c r="G62" s="10" t="s">
        <v>157</v>
      </c>
      <c r="H62" s="10" t="s">
        <v>281</v>
      </c>
    </row>
    <row r="63" spans="1:8" s="10" customFormat="1" x14ac:dyDescent="0.2">
      <c r="A63" s="10" t="s">
        <v>127</v>
      </c>
      <c r="B63" s="13">
        <v>40114</v>
      </c>
      <c r="C63" s="10" t="s">
        <v>282</v>
      </c>
      <c r="D63" s="23">
        <v>19621</v>
      </c>
      <c r="E63" s="23">
        <v>21519</v>
      </c>
      <c r="F63" s="23">
        <f t="shared" si="3"/>
        <v>20570</v>
      </c>
      <c r="G63" s="10" t="s">
        <v>250</v>
      </c>
      <c r="H63" s="10" t="s">
        <v>282</v>
      </c>
    </row>
    <row r="64" spans="1:8" s="10" customFormat="1" x14ac:dyDescent="0.2">
      <c r="A64" s="44" t="s">
        <v>289</v>
      </c>
      <c r="B64" s="13">
        <v>40219</v>
      </c>
      <c r="C64" s="44" t="s">
        <v>290</v>
      </c>
      <c r="D64" s="12">
        <v>19743</v>
      </c>
      <c r="E64" s="12">
        <v>22879</v>
      </c>
      <c r="F64" s="23">
        <f t="shared" si="3"/>
        <v>21311</v>
      </c>
      <c r="G64" s="44" t="s">
        <v>171</v>
      </c>
      <c r="H64" s="44" t="s">
        <v>290</v>
      </c>
    </row>
    <row r="65" spans="1:8" s="10" customFormat="1" x14ac:dyDescent="0.2">
      <c r="A65" s="44" t="s">
        <v>293</v>
      </c>
      <c r="B65" s="13">
        <v>40268</v>
      </c>
      <c r="C65" s="10" t="s">
        <v>294</v>
      </c>
      <c r="D65" s="19">
        <v>20000</v>
      </c>
      <c r="E65" s="19">
        <v>25200</v>
      </c>
      <c r="F65" s="23">
        <f t="shared" si="3"/>
        <v>22600</v>
      </c>
      <c r="G65" s="44" t="s">
        <v>295</v>
      </c>
      <c r="H65" s="44" t="s">
        <v>296</v>
      </c>
    </row>
    <row r="66" spans="1:8" s="10" customFormat="1" x14ac:dyDescent="0.2">
      <c r="A66" s="44" t="s">
        <v>291</v>
      </c>
      <c r="B66" s="13">
        <v>39990</v>
      </c>
      <c r="C66" s="44" t="s">
        <v>292</v>
      </c>
      <c r="D66" s="23">
        <v>20000</v>
      </c>
      <c r="F66" s="23">
        <f>D66</f>
        <v>20000</v>
      </c>
      <c r="G66" s="44" t="s">
        <v>171</v>
      </c>
      <c r="H66" s="44" t="s">
        <v>160</v>
      </c>
    </row>
    <row r="67" spans="1:8" s="10" customFormat="1" x14ac:dyDescent="0.2">
      <c r="A67" s="44" t="s">
        <v>297</v>
      </c>
      <c r="B67" s="13">
        <v>40219</v>
      </c>
      <c r="C67" s="44" t="s">
        <v>298</v>
      </c>
      <c r="D67" s="23">
        <v>20002</v>
      </c>
      <c r="E67" s="23">
        <v>21002</v>
      </c>
      <c r="F67" s="23">
        <f t="shared" ref="F67:F75" si="4">SUM(D67:E67)/2</f>
        <v>20502</v>
      </c>
      <c r="G67" s="44" t="s">
        <v>299</v>
      </c>
      <c r="H67" s="44" t="s">
        <v>300</v>
      </c>
    </row>
    <row r="68" spans="1:8" s="10" customFormat="1" x14ac:dyDescent="0.2">
      <c r="A68" s="44" t="s">
        <v>170</v>
      </c>
      <c r="B68" s="13">
        <v>40254</v>
      </c>
      <c r="C68" s="44" t="s">
        <v>301</v>
      </c>
      <c r="D68" s="19">
        <v>20002</v>
      </c>
      <c r="E68" s="19">
        <v>21002</v>
      </c>
      <c r="F68" s="23">
        <f t="shared" si="4"/>
        <v>20502</v>
      </c>
      <c r="G68" s="44" t="s">
        <v>302</v>
      </c>
      <c r="H68" s="44" t="s">
        <v>303</v>
      </c>
    </row>
    <row r="69" spans="1:8" s="10" customFormat="1" x14ac:dyDescent="0.2">
      <c r="A69" s="43" t="s">
        <v>748</v>
      </c>
      <c r="B69" s="13" t="s">
        <v>77</v>
      </c>
      <c r="C69" s="43" t="s">
        <v>749</v>
      </c>
      <c r="D69" s="12">
        <v>20002</v>
      </c>
      <c r="E69" s="82">
        <v>21002</v>
      </c>
      <c r="F69" s="23">
        <f t="shared" si="4"/>
        <v>20502</v>
      </c>
      <c r="G69" s="44"/>
      <c r="H69" s="43" t="s">
        <v>750</v>
      </c>
    </row>
    <row r="70" spans="1:8" s="10" customFormat="1" x14ac:dyDescent="0.2">
      <c r="A70" s="44" t="s">
        <v>286</v>
      </c>
      <c r="B70" s="13">
        <v>39995</v>
      </c>
      <c r="C70" s="57" t="s">
        <v>255</v>
      </c>
      <c r="D70" s="83">
        <v>20262</v>
      </c>
      <c r="E70" s="83">
        <v>23053</v>
      </c>
      <c r="F70" s="23">
        <f t="shared" si="4"/>
        <v>21657.5</v>
      </c>
      <c r="G70" s="44" t="s">
        <v>171</v>
      </c>
      <c r="H70" s="57" t="s">
        <v>257</v>
      </c>
    </row>
    <row r="71" spans="1:8" s="10" customFormat="1" x14ac:dyDescent="0.2">
      <c r="A71" s="10" t="s">
        <v>304</v>
      </c>
      <c r="B71" s="13">
        <v>40102</v>
      </c>
      <c r="C71" s="10" t="s">
        <v>255</v>
      </c>
      <c r="D71" s="23">
        <v>20262</v>
      </c>
      <c r="E71" s="23">
        <v>23053</v>
      </c>
      <c r="F71" s="23">
        <f t="shared" si="4"/>
        <v>21657.5</v>
      </c>
      <c r="G71" s="10" t="s">
        <v>206</v>
      </c>
      <c r="H71" s="10" t="s">
        <v>305</v>
      </c>
    </row>
    <row r="72" spans="1:8" s="10" customFormat="1" x14ac:dyDescent="0.2">
      <c r="A72" s="44" t="s">
        <v>306</v>
      </c>
      <c r="B72" s="13">
        <v>40233</v>
      </c>
      <c r="C72" s="44" t="s">
        <v>307</v>
      </c>
      <c r="D72" s="23">
        <v>20287</v>
      </c>
      <c r="E72" s="23">
        <v>25021</v>
      </c>
      <c r="F72" s="23">
        <f t="shared" si="4"/>
        <v>22654</v>
      </c>
      <c r="G72" s="44" t="s">
        <v>171</v>
      </c>
      <c r="H72" s="44" t="s">
        <v>308</v>
      </c>
    </row>
    <row r="73" spans="1:8" s="10" customFormat="1" x14ac:dyDescent="0.2">
      <c r="A73" s="43" t="s">
        <v>55</v>
      </c>
      <c r="B73" s="13" t="s">
        <v>77</v>
      </c>
      <c r="C73" s="43" t="s">
        <v>450</v>
      </c>
      <c r="D73" s="12">
        <v>20458</v>
      </c>
      <c r="E73" s="82">
        <v>27340</v>
      </c>
      <c r="F73" s="23">
        <f t="shared" si="4"/>
        <v>23899</v>
      </c>
      <c r="G73" s="44"/>
      <c r="H73" s="43" t="s">
        <v>154</v>
      </c>
    </row>
    <row r="74" spans="1:8" s="46" customFormat="1" x14ac:dyDescent="0.2">
      <c r="A74" s="10" t="s">
        <v>309</v>
      </c>
      <c r="B74" s="13">
        <v>39918</v>
      </c>
      <c r="C74" s="10" t="s">
        <v>310</v>
      </c>
      <c r="D74" s="23">
        <v>20495</v>
      </c>
      <c r="E74" s="23">
        <v>24184</v>
      </c>
      <c r="F74" s="23">
        <f t="shared" si="4"/>
        <v>22339.5</v>
      </c>
      <c r="G74" s="10" t="s">
        <v>206</v>
      </c>
      <c r="H74" s="10" t="s">
        <v>154</v>
      </c>
    </row>
    <row r="75" spans="1:8" s="46" customFormat="1" x14ac:dyDescent="0.2">
      <c r="A75" s="44" t="s">
        <v>311</v>
      </c>
      <c r="B75" s="45">
        <v>39946</v>
      </c>
      <c r="C75" s="44" t="s">
        <v>312</v>
      </c>
      <c r="D75" s="12">
        <v>20652</v>
      </c>
      <c r="E75" s="12">
        <v>23473</v>
      </c>
      <c r="F75" s="23">
        <f t="shared" si="4"/>
        <v>22062.5</v>
      </c>
      <c r="G75" s="44" t="s">
        <v>171</v>
      </c>
      <c r="H75" s="44" t="s">
        <v>211</v>
      </c>
    </row>
    <row r="76" spans="1:8" s="10" customFormat="1" x14ac:dyDescent="0.2">
      <c r="A76" s="44" t="s">
        <v>313</v>
      </c>
      <c r="B76" s="45">
        <v>39946</v>
      </c>
      <c r="C76" s="44" t="s">
        <v>314</v>
      </c>
      <c r="D76" s="12">
        <v>20736</v>
      </c>
      <c r="F76" s="23">
        <f>D76</f>
        <v>20736</v>
      </c>
      <c r="G76" s="44" t="s">
        <v>121</v>
      </c>
      <c r="H76" s="44" t="s">
        <v>315</v>
      </c>
    </row>
    <row r="77" spans="1:8" s="10" customFormat="1" x14ac:dyDescent="0.2">
      <c r="A77" s="10" t="s">
        <v>316</v>
      </c>
      <c r="B77" s="45">
        <v>39933</v>
      </c>
      <c r="C77" s="10" t="s">
        <v>317</v>
      </c>
      <c r="D77" s="23">
        <v>21000</v>
      </c>
      <c r="E77" s="23">
        <v>26000</v>
      </c>
      <c r="F77" s="23">
        <f>SUM(D77:E77)/2</f>
        <v>23500</v>
      </c>
      <c r="G77" s="10" t="s">
        <v>171</v>
      </c>
      <c r="H77" s="10" t="s">
        <v>318</v>
      </c>
    </row>
    <row r="78" spans="1:8" s="10" customFormat="1" x14ac:dyDescent="0.2">
      <c r="A78" s="10" t="s">
        <v>319</v>
      </c>
      <c r="B78" s="13">
        <v>40268</v>
      </c>
      <c r="C78" s="10" t="s">
        <v>320</v>
      </c>
      <c r="D78" s="19">
        <v>21182</v>
      </c>
      <c r="E78" s="19">
        <v>24990</v>
      </c>
      <c r="F78" s="23">
        <f>SUM(D78:E78)/2</f>
        <v>23086</v>
      </c>
      <c r="G78" s="44" t="s">
        <v>206</v>
      </c>
      <c r="H78" s="10" t="s">
        <v>321</v>
      </c>
    </row>
    <row r="79" spans="1:8" s="10" customFormat="1" x14ac:dyDescent="0.2">
      <c r="A79" s="10" t="s">
        <v>322</v>
      </c>
      <c r="B79" s="13">
        <v>40017</v>
      </c>
      <c r="C79" s="10" t="s">
        <v>323</v>
      </c>
      <c r="D79" s="12">
        <v>21330</v>
      </c>
      <c r="E79" s="12">
        <v>26823</v>
      </c>
      <c r="F79" s="23">
        <f>SUM(D79:E79)/2</f>
        <v>24076.5</v>
      </c>
      <c r="G79" s="10" t="s">
        <v>129</v>
      </c>
      <c r="H79" s="10" t="s">
        <v>154</v>
      </c>
    </row>
    <row r="80" spans="1:8" s="10" customFormat="1" x14ac:dyDescent="0.2">
      <c r="A80" s="44" t="s">
        <v>291</v>
      </c>
      <c r="B80" s="13">
        <v>40191</v>
      </c>
      <c r="C80" s="44" t="s">
        <v>324</v>
      </c>
      <c r="D80" s="23">
        <v>21400</v>
      </c>
      <c r="E80" s="23">
        <v>26000</v>
      </c>
      <c r="F80" s="23">
        <f>SUM(D80:E80)/2</f>
        <v>23700</v>
      </c>
      <c r="G80" s="44" t="s">
        <v>171</v>
      </c>
      <c r="H80" s="44" t="s">
        <v>324</v>
      </c>
    </row>
    <row r="81" spans="1:8" s="10" customFormat="1" x14ac:dyDescent="0.2">
      <c r="A81" s="10" t="s">
        <v>325</v>
      </c>
      <c r="B81" s="13">
        <v>39904</v>
      </c>
      <c r="C81" s="10" t="s">
        <v>326</v>
      </c>
      <c r="D81" s="23">
        <v>21412</v>
      </c>
      <c r="F81" s="23">
        <f>D81</f>
        <v>21412</v>
      </c>
      <c r="G81" s="10" t="s">
        <v>299</v>
      </c>
      <c r="H81" s="10" t="s">
        <v>327</v>
      </c>
    </row>
    <row r="82" spans="1:8" s="10" customFormat="1" x14ac:dyDescent="0.2">
      <c r="A82" s="44" t="s">
        <v>328</v>
      </c>
      <c r="B82" s="13">
        <v>40261</v>
      </c>
      <c r="C82" s="44" t="s">
        <v>329</v>
      </c>
      <c r="D82" s="19">
        <v>21519</v>
      </c>
      <c r="E82" s="19">
        <v>24646</v>
      </c>
      <c r="F82" s="23">
        <f>SUM(D82:E82)/2</f>
        <v>23082.5</v>
      </c>
      <c r="G82" s="44" t="s">
        <v>121</v>
      </c>
      <c r="H82" s="44" t="s">
        <v>329</v>
      </c>
    </row>
    <row r="83" spans="1:8" s="10" customFormat="1" x14ac:dyDescent="0.2">
      <c r="A83" s="44" t="s">
        <v>330</v>
      </c>
      <c r="B83" s="45">
        <v>40059</v>
      </c>
      <c r="C83" s="44" t="s">
        <v>138</v>
      </c>
      <c r="D83" s="23">
        <v>21624</v>
      </c>
      <c r="F83" s="23">
        <f>D83</f>
        <v>21624</v>
      </c>
      <c r="G83" s="44" t="s">
        <v>171</v>
      </c>
      <c r="H83" s="44" t="s">
        <v>160</v>
      </c>
    </row>
    <row r="84" spans="1:8" s="10" customFormat="1" x14ac:dyDescent="0.2">
      <c r="A84" s="44" t="s">
        <v>331</v>
      </c>
      <c r="B84" s="13">
        <v>40017</v>
      </c>
      <c r="C84" s="10" t="s">
        <v>197</v>
      </c>
      <c r="D84" s="26">
        <v>21731</v>
      </c>
      <c r="F84" s="23">
        <f>D84</f>
        <v>21731</v>
      </c>
      <c r="G84" s="10" t="s">
        <v>171</v>
      </c>
      <c r="H84" s="44" t="s">
        <v>332</v>
      </c>
    </row>
    <row r="85" spans="1:8" s="10" customFormat="1" x14ac:dyDescent="0.2">
      <c r="A85" s="10" t="s">
        <v>333</v>
      </c>
      <c r="B85" s="13">
        <v>40149</v>
      </c>
      <c r="C85" s="10" t="s">
        <v>138</v>
      </c>
      <c r="D85" s="23">
        <v>22000</v>
      </c>
      <c r="F85" s="23">
        <f>D85</f>
        <v>22000</v>
      </c>
      <c r="G85" s="10" t="s">
        <v>171</v>
      </c>
      <c r="H85" s="10" t="s">
        <v>334</v>
      </c>
    </row>
    <row r="86" spans="1:8" s="10" customFormat="1" x14ac:dyDescent="0.2">
      <c r="A86" s="44" t="s">
        <v>335</v>
      </c>
      <c r="B86" s="45">
        <v>39974</v>
      </c>
      <c r="C86" s="44" t="s">
        <v>336</v>
      </c>
      <c r="D86" s="12">
        <v>22001</v>
      </c>
      <c r="E86" s="12">
        <v>26016</v>
      </c>
      <c r="F86" s="23">
        <f>SUM(D86:E86)/2</f>
        <v>24008.5</v>
      </c>
      <c r="G86" s="44" t="s">
        <v>337</v>
      </c>
      <c r="H86" s="44" t="s">
        <v>338</v>
      </c>
    </row>
    <row r="87" spans="1:8" s="10" customFormat="1" x14ac:dyDescent="0.2">
      <c r="A87" s="10" t="s">
        <v>170</v>
      </c>
      <c r="B87" s="13">
        <v>40143</v>
      </c>
      <c r="C87" s="10" t="s">
        <v>339</v>
      </c>
      <c r="D87" s="23">
        <v>22201</v>
      </c>
      <c r="F87" s="23">
        <f>D87</f>
        <v>22201</v>
      </c>
      <c r="G87" s="10" t="s">
        <v>337</v>
      </c>
      <c r="H87" s="10" t="s">
        <v>339</v>
      </c>
    </row>
    <row r="88" spans="1:8" s="10" customFormat="1" x14ac:dyDescent="0.2">
      <c r="A88" s="44" t="s">
        <v>340</v>
      </c>
      <c r="B88" s="13">
        <v>40198</v>
      </c>
      <c r="C88" s="44" t="s">
        <v>341</v>
      </c>
      <c r="D88" s="23">
        <v>22221</v>
      </c>
      <c r="E88" s="23">
        <v>23708</v>
      </c>
      <c r="F88" s="23">
        <f t="shared" ref="F88:F95" si="5">SUM(D88:E88)/2</f>
        <v>22964.5</v>
      </c>
      <c r="G88" s="44" t="s">
        <v>342</v>
      </c>
      <c r="H88" s="44" t="s">
        <v>343</v>
      </c>
    </row>
    <row r="89" spans="1:8" s="10" customFormat="1" x14ac:dyDescent="0.2">
      <c r="A89" s="43" t="s">
        <v>734</v>
      </c>
      <c r="B89" s="13" t="s">
        <v>77</v>
      </c>
      <c r="C89" s="43" t="s">
        <v>735</v>
      </c>
      <c r="D89" s="12">
        <v>22221</v>
      </c>
      <c r="E89" s="82">
        <v>23708</v>
      </c>
      <c r="F89" s="23">
        <f t="shared" si="5"/>
        <v>22964.5</v>
      </c>
      <c r="G89" s="44"/>
      <c r="H89" s="43" t="s">
        <v>729</v>
      </c>
    </row>
    <row r="90" spans="1:8" s="10" customFormat="1" x14ac:dyDescent="0.2">
      <c r="A90" s="43" t="s">
        <v>762</v>
      </c>
      <c r="B90" s="13" t="s">
        <v>77</v>
      </c>
      <c r="C90" s="43" t="s">
        <v>757</v>
      </c>
      <c r="D90" s="12">
        <v>22221</v>
      </c>
      <c r="E90" s="82">
        <v>23708</v>
      </c>
      <c r="F90" s="23">
        <f t="shared" si="5"/>
        <v>22964.5</v>
      </c>
      <c r="G90" s="44"/>
      <c r="H90" s="43" t="s">
        <v>763</v>
      </c>
    </row>
    <row r="91" spans="1:8" s="10" customFormat="1" x14ac:dyDescent="0.2">
      <c r="A91" s="10" t="s">
        <v>170</v>
      </c>
      <c r="B91" s="13">
        <v>40156</v>
      </c>
      <c r="C91" s="10" t="s">
        <v>344</v>
      </c>
      <c r="D91" s="23">
        <v>22437</v>
      </c>
      <c r="E91" s="23">
        <v>26431</v>
      </c>
      <c r="F91" s="23">
        <f t="shared" si="5"/>
        <v>24434</v>
      </c>
      <c r="G91" s="10" t="s">
        <v>171</v>
      </c>
      <c r="H91" s="10" t="s">
        <v>345</v>
      </c>
    </row>
    <row r="92" spans="1:8" s="10" customFormat="1" x14ac:dyDescent="0.2">
      <c r="A92" s="44" t="s">
        <v>346</v>
      </c>
      <c r="B92" s="13">
        <v>39953</v>
      </c>
      <c r="C92" s="44" t="s">
        <v>347</v>
      </c>
      <c r="D92" s="83">
        <v>23000</v>
      </c>
      <c r="E92" s="83">
        <v>32100</v>
      </c>
      <c r="F92" s="23">
        <f t="shared" si="5"/>
        <v>27550</v>
      </c>
      <c r="G92" s="44" t="s">
        <v>171</v>
      </c>
      <c r="H92" s="57" t="s">
        <v>348</v>
      </c>
    </row>
    <row r="93" spans="1:8" s="10" customFormat="1" x14ac:dyDescent="0.2">
      <c r="A93" s="43" t="s">
        <v>10</v>
      </c>
      <c r="B93" s="13" t="s">
        <v>77</v>
      </c>
      <c r="C93" s="43" t="s">
        <v>11</v>
      </c>
      <c r="D93" s="12">
        <v>23417</v>
      </c>
      <c r="E93" s="82">
        <v>31843</v>
      </c>
      <c r="F93" s="23">
        <f t="shared" si="5"/>
        <v>27630</v>
      </c>
      <c r="G93" s="44"/>
      <c r="H93" s="43" t="s">
        <v>12</v>
      </c>
    </row>
    <row r="94" spans="1:8" s="46" customFormat="1" x14ac:dyDescent="0.2">
      <c r="A94" s="44" t="s">
        <v>349</v>
      </c>
      <c r="B94" s="13">
        <v>40212</v>
      </c>
      <c r="C94" s="44" t="s">
        <v>350</v>
      </c>
      <c r="D94" s="23">
        <v>24000</v>
      </c>
      <c r="E94" s="23">
        <v>29000</v>
      </c>
      <c r="F94" s="23">
        <f t="shared" si="5"/>
        <v>26500</v>
      </c>
      <c r="G94" s="44" t="s">
        <v>288</v>
      </c>
      <c r="H94" s="44" t="s">
        <v>160</v>
      </c>
    </row>
    <row r="95" spans="1:8" s="46" customFormat="1" x14ac:dyDescent="0.2">
      <c r="A95" s="44" t="s">
        <v>351</v>
      </c>
      <c r="B95" s="13">
        <v>40227</v>
      </c>
      <c r="C95" s="44" t="s">
        <v>352</v>
      </c>
      <c r="D95" s="23">
        <v>24000</v>
      </c>
      <c r="E95" s="23">
        <v>26000</v>
      </c>
      <c r="F95" s="23">
        <f t="shared" si="5"/>
        <v>25000</v>
      </c>
      <c r="G95" s="44" t="s">
        <v>353</v>
      </c>
      <c r="H95" s="44" t="s">
        <v>354</v>
      </c>
    </row>
    <row r="96" spans="1:8" s="46" customFormat="1" x14ac:dyDescent="0.2">
      <c r="A96" s="10" t="s">
        <v>355</v>
      </c>
      <c r="B96" s="13">
        <v>40121</v>
      </c>
      <c r="C96" s="10" t="s">
        <v>138</v>
      </c>
      <c r="D96" s="23">
        <v>24168</v>
      </c>
      <c r="E96" s="10"/>
      <c r="F96" s="23">
        <f>D96</f>
        <v>24168</v>
      </c>
      <c r="G96" s="10" t="s">
        <v>171</v>
      </c>
      <c r="H96" s="10" t="s">
        <v>226</v>
      </c>
    </row>
    <row r="97" spans="1:8" s="46" customFormat="1" x14ac:dyDescent="0.2">
      <c r="A97" s="10" t="s">
        <v>356</v>
      </c>
      <c r="B97" s="13">
        <v>40136</v>
      </c>
      <c r="C97" s="10" t="s">
        <v>138</v>
      </c>
      <c r="D97" s="23">
        <v>24168</v>
      </c>
      <c r="E97" s="10"/>
      <c r="F97" s="23">
        <f>D97</f>
        <v>24168</v>
      </c>
      <c r="G97" s="10" t="s">
        <v>171</v>
      </c>
      <c r="H97" s="10" t="s">
        <v>228</v>
      </c>
    </row>
    <row r="98" spans="1:8" s="46" customFormat="1" x14ac:dyDescent="0.2">
      <c r="A98" s="10" t="s">
        <v>357</v>
      </c>
      <c r="B98" s="13">
        <v>40165</v>
      </c>
      <c r="C98" s="10" t="s">
        <v>138</v>
      </c>
      <c r="D98" s="23">
        <v>24168</v>
      </c>
      <c r="E98" s="23">
        <v>26972</v>
      </c>
      <c r="F98" s="23">
        <f>SUM(D98:E98)/2</f>
        <v>25570</v>
      </c>
      <c r="G98" s="10" t="s">
        <v>171</v>
      </c>
      <c r="H98" s="10" t="s">
        <v>358</v>
      </c>
    </row>
    <row r="99" spans="1:8" s="46" customFormat="1" x14ac:dyDescent="0.2">
      <c r="A99" s="44" t="s">
        <v>357</v>
      </c>
      <c r="B99" s="13">
        <v>40219</v>
      </c>
      <c r="C99" s="44" t="s">
        <v>138</v>
      </c>
      <c r="D99" s="23">
        <v>24168</v>
      </c>
      <c r="E99" s="23">
        <v>26972</v>
      </c>
      <c r="F99" s="23">
        <f>SUM(D99:E99)/2</f>
        <v>25570</v>
      </c>
      <c r="G99" s="44" t="s">
        <v>171</v>
      </c>
      <c r="H99" s="44" t="s">
        <v>359</v>
      </c>
    </row>
    <row r="100" spans="1:8" s="46" customFormat="1" x14ac:dyDescent="0.2">
      <c r="A100" s="43" t="s">
        <v>418</v>
      </c>
      <c r="B100" s="13" t="s">
        <v>77</v>
      </c>
      <c r="C100" s="43" t="s">
        <v>138</v>
      </c>
      <c r="D100" s="12">
        <v>24168</v>
      </c>
      <c r="E100" s="82">
        <v>26972</v>
      </c>
      <c r="F100" s="23">
        <f>SUM(D100:E100)/2</f>
        <v>25570</v>
      </c>
      <c r="G100" s="44"/>
      <c r="H100" s="43" t="s">
        <v>226</v>
      </c>
    </row>
    <row r="101" spans="1:8" s="46" customFormat="1" x14ac:dyDescent="0.2">
      <c r="A101" s="10" t="s">
        <v>286</v>
      </c>
      <c r="B101" s="13">
        <v>40165</v>
      </c>
      <c r="C101" s="10" t="s">
        <v>279</v>
      </c>
      <c r="D101" s="23">
        <v>24646</v>
      </c>
      <c r="E101" s="23">
        <v>26276</v>
      </c>
      <c r="F101" s="23">
        <f>SUM(D101:E101)/2</f>
        <v>25461</v>
      </c>
      <c r="G101" s="10" t="s">
        <v>171</v>
      </c>
      <c r="H101" s="10" t="s">
        <v>279</v>
      </c>
    </row>
    <row r="102" spans="1:8" s="46" customFormat="1" x14ac:dyDescent="0.2">
      <c r="A102" s="56" t="s">
        <v>360</v>
      </c>
      <c r="B102" s="13">
        <v>39904</v>
      </c>
      <c r="C102" s="10" t="s">
        <v>138</v>
      </c>
      <c r="D102" s="23">
        <v>24652</v>
      </c>
      <c r="E102" s="10"/>
      <c r="F102" s="23">
        <f>D102</f>
        <v>24652</v>
      </c>
      <c r="G102" s="10" t="s">
        <v>171</v>
      </c>
      <c r="H102" s="10" t="s">
        <v>203</v>
      </c>
    </row>
    <row r="103" spans="1:8" s="46" customFormat="1" x14ac:dyDescent="0.2">
      <c r="A103" s="44" t="s">
        <v>333</v>
      </c>
      <c r="B103" s="13">
        <v>40205</v>
      </c>
      <c r="C103" s="59" t="s">
        <v>363</v>
      </c>
      <c r="D103" s="23">
        <v>25000</v>
      </c>
      <c r="E103" s="10"/>
      <c r="F103" s="23">
        <f>D103</f>
        <v>25000</v>
      </c>
      <c r="G103" s="44" t="s">
        <v>171</v>
      </c>
      <c r="H103" s="59" t="s">
        <v>364</v>
      </c>
    </row>
    <row r="104" spans="1:8" s="46" customFormat="1" x14ac:dyDescent="0.2">
      <c r="A104" s="52" t="s">
        <v>361</v>
      </c>
      <c r="B104" s="13">
        <v>40165</v>
      </c>
      <c r="C104" s="52"/>
      <c r="D104" s="23">
        <v>25000</v>
      </c>
      <c r="E104" s="23">
        <v>28000</v>
      </c>
      <c r="F104" s="23">
        <f>SUM(D104:E104)/2</f>
        <v>26500</v>
      </c>
      <c r="G104" s="10" t="s">
        <v>195</v>
      </c>
      <c r="H104" s="52" t="s">
        <v>362</v>
      </c>
    </row>
    <row r="105" spans="1:8" s="46" customFormat="1" x14ac:dyDescent="0.2">
      <c r="A105" s="41" t="s">
        <v>304</v>
      </c>
      <c r="B105" s="13" t="s">
        <v>77</v>
      </c>
      <c r="C105" s="41" t="s">
        <v>23</v>
      </c>
      <c r="D105" s="12">
        <v>25220</v>
      </c>
      <c r="E105" s="82">
        <v>27573</v>
      </c>
      <c r="F105" s="23">
        <f>SUM(D105:E105)/2</f>
        <v>26396.5</v>
      </c>
      <c r="G105" s="44"/>
      <c r="H105" s="41" t="s">
        <v>26</v>
      </c>
    </row>
    <row r="106" spans="1:8" s="46" customFormat="1" x14ac:dyDescent="0.2">
      <c r="A106" s="59" t="s">
        <v>365</v>
      </c>
      <c r="B106" s="13">
        <v>40240</v>
      </c>
      <c r="C106" s="59" t="s">
        <v>138</v>
      </c>
      <c r="D106" s="12">
        <v>25618</v>
      </c>
      <c r="E106" s="12">
        <v>28051</v>
      </c>
      <c r="F106" s="23">
        <f>SUM(D106:E106)/2</f>
        <v>26834.5</v>
      </c>
      <c r="G106" s="44" t="s">
        <v>171</v>
      </c>
      <c r="H106" s="59" t="s">
        <v>366</v>
      </c>
    </row>
    <row r="107" spans="1:8" s="46" customFormat="1" x14ac:dyDescent="0.2">
      <c r="A107" s="59" t="s">
        <v>365</v>
      </c>
      <c r="B107" s="13">
        <v>40240</v>
      </c>
      <c r="C107" s="59" t="s">
        <v>138</v>
      </c>
      <c r="D107" s="12">
        <v>25618</v>
      </c>
      <c r="E107" s="12">
        <v>28051</v>
      </c>
      <c r="F107" s="23">
        <f>SUM(D107:E107)/2</f>
        <v>26834.5</v>
      </c>
      <c r="G107" s="44" t="s">
        <v>367</v>
      </c>
      <c r="H107" s="59" t="s">
        <v>366</v>
      </c>
    </row>
    <row r="108" spans="1:8" s="46" customFormat="1" x14ac:dyDescent="0.2">
      <c r="A108" s="59" t="s">
        <v>368</v>
      </c>
      <c r="B108" s="13">
        <v>40079</v>
      </c>
      <c r="C108" s="59" t="s">
        <v>197</v>
      </c>
      <c r="D108" s="19">
        <v>25996</v>
      </c>
      <c r="F108" s="23">
        <f>D108</f>
        <v>25996</v>
      </c>
      <c r="G108" s="10" t="s">
        <v>171</v>
      </c>
      <c r="H108" s="59" t="s">
        <v>369</v>
      </c>
    </row>
    <row r="109" spans="1:8" s="46" customFormat="1" x14ac:dyDescent="0.2">
      <c r="A109" s="59" t="s">
        <v>370</v>
      </c>
      <c r="B109" s="13">
        <v>40205</v>
      </c>
      <c r="C109" s="59" t="s">
        <v>197</v>
      </c>
      <c r="D109" s="23">
        <v>26000</v>
      </c>
      <c r="E109" s="23">
        <v>30000</v>
      </c>
      <c r="F109" s="23">
        <f>SUM(D109:E109)/2</f>
        <v>28000</v>
      </c>
      <c r="G109" s="44" t="s">
        <v>171</v>
      </c>
      <c r="H109" s="59" t="s">
        <v>371</v>
      </c>
    </row>
    <row r="110" spans="1:8" s="46" customFormat="1" x14ac:dyDescent="0.2">
      <c r="A110" s="10" t="s">
        <v>373</v>
      </c>
      <c r="B110" s="13">
        <v>40114</v>
      </c>
      <c r="C110" s="52" t="s">
        <v>374</v>
      </c>
      <c r="D110" s="23">
        <v>26276</v>
      </c>
      <c r="E110" s="10"/>
      <c r="F110" s="23">
        <f>D110</f>
        <v>26276</v>
      </c>
      <c r="G110" s="10" t="s">
        <v>103</v>
      </c>
      <c r="H110" s="52" t="s">
        <v>375</v>
      </c>
    </row>
    <row r="111" spans="1:8" s="46" customFormat="1" x14ac:dyDescent="0.2">
      <c r="A111" s="52" t="s">
        <v>372</v>
      </c>
      <c r="B111" s="45">
        <v>40114</v>
      </c>
      <c r="C111" s="52" t="s">
        <v>277</v>
      </c>
      <c r="D111" s="23">
        <v>26276</v>
      </c>
      <c r="E111" s="23">
        <v>28636</v>
      </c>
      <c r="F111" s="23">
        <f>SUM(D111:E111)/2</f>
        <v>27456</v>
      </c>
      <c r="G111" s="10" t="s">
        <v>171</v>
      </c>
      <c r="H111" s="52" t="s">
        <v>277</v>
      </c>
    </row>
    <row r="112" spans="1:8" s="46" customFormat="1" x14ac:dyDescent="0.2">
      <c r="A112" s="52" t="s">
        <v>372</v>
      </c>
      <c r="B112" s="45">
        <v>40114</v>
      </c>
      <c r="C112" s="52" t="s">
        <v>277</v>
      </c>
      <c r="D112" s="23">
        <v>26276</v>
      </c>
      <c r="E112" s="23">
        <v>28636</v>
      </c>
      <c r="F112" s="23">
        <f>SUM(D112:E112)/2</f>
        <v>27456</v>
      </c>
      <c r="G112" s="10" t="s">
        <v>171</v>
      </c>
      <c r="H112" s="52" t="s">
        <v>277</v>
      </c>
    </row>
    <row r="113" spans="1:8" s="46" customFormat="1" x14ac:dyDescent="0.2">
      <c r="A113" s="41" t="s">
        <v>700</v>
      </c>
      <c r="B113" s="13" t="s">
        <v>77</v>
      </c>
      <c r="C113" s="41" t="s">
        <v>701</v>
      </c>
      <c r="D113" s="12">
        <v>26276</v>
      </c>
      <c r="E113" s="82"/>
      <c r="F113" s="23">
        <f>D113</f>
        <v>26276</v>
      </c>
      <c r="G113" s="44"/>
      <c r="H113" s="43" t="s">
        <v>187</v>
      </c>
    </row>
    <row r="114" spans="1:8" s="46" customFormat="1" x14ac:dyDescent="0.2">
      <c r="A114" s="59" t="s">
        <v>376</v>
      </c>
      <c r="B114" s="13">
        <v>40212</v>
      </c>
      <c r="C114" s="59" t="s">
        <v>255</v>
      </c>
      <c r="D114" s="23">
        <v>26421</v>
      </c>
      <c r="E114" s="10"/>
      <c r="F114" s="23">
        <f>D114</f>
        <v>26421</v>
      </c>
      <c r="G114" s="44" t="s">
        <v>247</v>
      </c>
      <c r="H114" s="44" t="s">
        <v>255</v>
      </c>
    </row>
    <row r="115" spans="1:8" s="46" customFormat="1" x14ac:dyDescent="0.2">
      <c r="A115" s="41" t="s">
        <v>377</v>
      </c>
      <c r="B115" s="13" t="s">
        <v>77</v>
      </c>
      <c r="C115" s="41" t="s">
        <v>6</v>
      </c>
      <c r="D115" s="12">
        <v>26500</v>
      </c>
      <c r="E115" s="82"/>
      <c r="F115" s="23">
        <f>D115</f>
        <v>26500</v>
      </c>
      <c r="G115" s="44"/>
      <c r="H115" s="41" t="s">
        <v>13</v>
      </c>
    </row>
    <row r="116" spans="1:8" s="46" customFormat="1" x14ac:dyDescent="0.2">
      <c r="A116" s="52" t="s">
        <v>377</v>
      </c>
      <c r="B116" s="13">
        <v>40102</v>
      </c>
      <c r="C116" s="52" t="s">
        <v>378</v>
      </c>
      <c r="D116" s="23">
        <v>26640</v>
      </c>
      <c r="E116" s="23">
        <v>27500</v>
      </c>
      <c r="F116" s="23">
        <f>SUM(D116:E116)/2</f>
        <v>27070</v>
      </c>
      <c r="G116" s="10" t="s">
        <v>206</v>
      </c>
      <c r="H116" s="44" t="s">
        <v>160</v>
      </c>
    </row>
    <row r="117" spans="1:8" s="46" customFormat="1" x14ac:dyDescent="0.2">
      <c r="A117" s="59" t="s">
        <v>264</v>
      </c>
      <c r="B117" s="13">
        <v>40233</v>
      </c>
      <c r="C117" s="59" t="s">
        <v>379</v>
      </c>
      <c r="D117" s="23">
        <v>27000</v>
      </c>
      <c r="E117" s="10"/>
      <c r="F117" s="23">
        <f>D117</f>
        <v>27000</v>
      </c>
      <c r="G117" s="44" t="s">
        <v>288</v>
      </c>
      <c r="H117" s="59" t="s">
        <v>380</v>
      </c>
    </row>
    <row r="118" spans="1:8" s="46" customFormat="1" x14ac:dyDescent="0.2">
      <c r="A118" s="59" t="s">
        <v>381</v>
      </c>
      <c r="B118" s="13">
        <v>40191</v>
      </c>
      <c r="C118" s="59" t="s">
        <v>382</v>
      </c>
      <c r="D118" s="12">
        <v>27052</v>
      </c>
      <c r="E118" s="12">
        <v>28636</v>
      </c>
      <c r="F118" s="23">
        <f>SUM(D118:E118)/2</f>
        <v>27844</v>
      </c>
      <c r="G118" s="44" t="s">
        <v>288</v>
      </c>
      <c r="H118" s="59" t="s">
        <v>382</v>
      </c>
    </row>
    <row r="119" spans="1:8" s="46" customFormat="1" x14ac:dyDescent="0.2">
      <c r="A119" s="44" t="s">
        <v>297</v>
      </c>
      <c r="B119" s="13">
        <v>40198</v>
      </c>
      <c r="C119" s="59" t="s">
        <v>383</v>
      </c>
      <c r="D119" s="23">
        <v>27573</v>
      </c>
      <c r="E119" s="10"/>
      <c r="F119" s="23">
        <f>D119</f>
        <v>27573</v>
      </c>
      <c r="G119" s="44" t="s">
        <v>353</v>
      </c>
      <c r="H119" s="59" t="s">
        <v>384</v>
      </c>
    </row>
    <row r="120" spans="1:8" s="46" customFormat="1" x14ac:dyDescent="0.2">
      <c r="A120" s="59" t="s">
        <v>297</v>
      </c>
      <c r="B120" s="13">
        <v>40240</v>
      </c>
      <c r="C120" s="59" t="s">
        <v>385</v>
      </c>
      <c r="D120" s="19">
        <v>27664</v>
      </c>
      <c r="E120" s="23">
        <v>30285</v>
      </c>
      <c r="F120" s="23">
        <f>SUM(D120:E120)/2</f>
        <v>28974.5</v>
      </c>
      <c r="G120" s="44" t="s">
        <v>367</v>
      </c>
      <c r="H120" s="59" t="s">
        <v>386</v>
      </c>
    </row>
    <row r="121" spans="1:8" s="46" customFormat="1" x14ac:dyDescent="0.2">
      <c r="A121" s="59" t="s">
        <v>387</v>
      </c>
      <c r="B121" s="13">
        <v>39990</v>
      </c>
      <c r="C121" s="59" t="s">
        <v>388</v>
      </c>
      <c r="D121" s="23">
        <v>28144</v>
      </c>
      <c r="E121" s="23">
        <v>33036</v>
      </c>
      <c r="F121" s="23">
        <f>SUM(D121:E121)/2</f>
        <v>30590</v>
      </c>
      <c r="G121" s="44" t="s">
        <v>171</v>
      </c>
      <c r="H121" s="59" t="s">
        <v>154</v>
      </c>
    </row>
    <row r="122" spans="1:8" s="46" customFormat="1" x14ac:dyDescent="0.2">
      <c r="A122" s="59" t="s">
        <v>387</v>
      </c>
      <c r="B122" s="13">
        <v>39990</v>
      </c>
      <c r="C122" s="59" t="s">
        <v>388</v>
      </c>
      <c r="D122" s="23">
        <v>28144</v>
      </c>
      <c r="E122" s="23">
        <v>33036</v>
      </c>
      <c r="F122" s="23">
        <f>SUM(D122:E122)/2</f>
        <v>30590</v>
      </c>
      <c r="G122" s="44" t="s">
        <v>206</v>
      </c>
      <c r="H122" s="59" t="s">
        <v>154</v>
      </c>
    </row>
    <row r="123" spans="1:8" s="46" customFormat="1" x14ac:dyDescent="0.2">
      <c r="A123" s="41" t="s">
        <v>25</v>
      </c>
      <c r="B123" s="13" t="s">
        <v>77</v>
      </c>
      <c r="C123" s="41" t="s">
        <v>23</v>
      </c>
      <c r="D123" s="12">
        <v>28353</v>
      </c>
      <c r="E123" s="82">
        <v>29714</v>
      </c>
      <c r="F123" s="23">
        <f>SUM(D123:E123)/2</f>
        <v>29033.5</v>
      </c>
      <c r="G123" s="44"/>
      <c r="H123" s="41" t="s">
        <v>26</v>
      </c>
    </row>
    <row r="124" spans="1:8" s="46" customFormat="1" x14ac:dyDescent="0.2">
      <c r="A124" s="59" t="s">
        <v>389</v>
      </c>
      <c r="B124" s="45">
        <v>40059</v>
      </c>
      <c r="C124" s="59" t="s">
        <v>314</v>
      </c>
      <c r="D124" s="23">
        <v>28947</v>
      </c>
      <c r="E124" s="12">
        <v>31257</v>
      </c>
      <c r="F124" s="23">
        <f>SUM(D124:E124)/2</f>
        <v>30102</v>
      </c>
      <c r="G124" s="44" t="s">
        <v>171</v>
      </c>
      <c r="H124" s="59" t="s">
        <v>315</v>
      </c>
    </row>
    <row r="125" spans="1:8" s="46" customFormat="1" x14ac:dyDescent="0.2">
      <c r="A125" s="41" t="s">
        <v>759</v>
      </c>
      <c r="B125" s="13" t="s">
        <v>77</v>
      </c>
      <c r="C125" s="41" t="s">
        <v>760</v>
      </c>
      <c r="D125" s="12">
        <v>29236</v>
      </c>
      <c r="E125" s="82"/>
      <c r="F125" s="23">
        <f>D125</f>
        <v>29236</v>
      </c>
      <c r="G125" s="44"/>
      <c r="H125" s="41" t="s">
        <v>761</v>
      </c>
    </row>
    <row r="126" spans="1:8" s="46" customFormat="1" x14ac:dyDescent="0.2">
      <c r="A126" s="59" t="s">
        <v>152</v>
      </c>
      <c r="B126" s="13">
        <v>40219</v>
      </c>
      <c r="C126" s="59" t="s">
        <v>197</v>
      </c>
      <c r="D126" s="12">
        <v>29949</v>
      </c>
      <c r="E126" s="10"/>
      <c r="F126" s="23">
        <f>D126</f>
        <v>29949</v>
      </c>
      <c r="G126" s="44" t="s">
        <v>171</v>
      </c>
      <c r="H126" s="59" t="s">
        <v>390</v>
      </c>
    </row>
    <row r="127" spans="1:8" x14ac:dyDescent="0.2">
      <c r="A127" s="43"/>
      <c r="B127" s="6"/>
      <c r="C127" s="43"/>
      <c r="D127" s="4"/>
      <c r="E127" s="42"/>
      <c r="F127" s="23"/>
      <c r="G127" s="1"/>
      <c r="H127" s="43"/>
    </row>
    <row r="128" spans="1:8" x14ac:dyDescent="0.2">
      <c r="A128" s="43"/>
      <c r="B128" s="6"/>
      <c r="C128" s="43"/>
      <c r="D128" s="4"/>
      <c r="E128" s="42"/>
      <c r="F128" s="23"/>
      <c r="G128" s="1"/>
      <c r="H128" s="43"/>
    </row>
    <row r="129" spans="1:8" x14ac:dyDescent="0.2">
      <c r="A129" s="43"/>
      <c r="B129" s="6"/>
      <c r="C129" s="43"/>
      <c r="D129" s="4"/>
      <c r="E129" s="42"/>
      <c r="F129" s="23"/>
      <c r="G129" s="1"/>
      <c r="H129" s="43"/>
    </row>
    <row r="130" spans="1:8" x14ac:dyDescent="0.2">
      <c r="A130" s="1"/>
      <c r="B130" s="6"/>
      <c r="C130" s="43"/>
      <c r="D130" s="4"/>
      <c r="E130" s="42"/>
      <c r="F130" s="23"/>
      <c r="G130" s="1"/>
      <c r="H130" s="1"/>
    </row>
    <row r="131" spans="1:8" x14ac:dyDescent="0.2">
      <c r="A131" s="17"/>
      <c r="B131" s="16"/>
      <c r="C131" s="2"/>
      <c r="H131" s="17"/>
    </row>
    <row r="132" spans="1:8" x14ac:dyDescent="0.2">
      <c r="A132" s="17"/>
      <c r="B132" s="16"/>
      <c r="C132" s="2" t="s">
        <v>143</v>
      </c>
      <c r="D132" s="7">
        <f>COUNT(D2:D126)</f>
        <v>125</v>
      </c>
      <c r="E132" s="7">
        <f>COUNT(E2:E126)</f>
        <v>79</v>
      </c>
      <c r="F132" s="7">
        <f>COUNT(F2:F126)</f>
        <v>125</v>
      </c>
      <c r="H132" s="17"/>
    </row>
    <row r="133" spans="1:8" x14ac:dyDescent="0.2">
      <c r="A133" s="17"/>
      <c r="B133" s="16"/>
      <c r="C133" s="2" t="s">
        <v>164</v>
      </c>
      <c r="D133" s="27">
        <f>SUM(D2:D126)/D132</f>
        <v>20496.784</v>
      </c>
      <c r="E133" s="27">
        <f>SUM(E2:E126)/E132</f>
        <v>23434.455696202531</v>
      </c>
      <c r="F133" s="27">
        <f>SUM(F2:F126)/F132</f>
        <v>21369.824000000001</v>
      </c>
      <c r="H133" s="17"/>
    </row>
    <row r="134" spans="1:8" x14ac:dyDescent="0.2">
      <c r="A134" s="17"/>
      <c r="B134" s="16"/>
      <c r="C134" s="1" t="s">
        <v>165</v>
      </c>
      <c r="D134" s="4">
        <v>29949</v>
      </c>
      <c r="E134" s="23">
        <v>33036</v>
      </c>
      <c r="F134" s="23"/>
      <c r="H134" s="17"/>
    </row>
    <row r="135" spans="1:8" x14ac:dyDescent="0.2">
      <c r="A135" s="17"/>
      <c r="B135" s="16"/>
      <c r="C135" s="1" t="s">
        <v>146</v>
      </c>
      <c r="D135" s="23">
        <v>13297</v>
      </c>
      <c r="E135" s="23">
        <v>14470</v>
      </c>
      <c r="F135" s="23"/>
      <c r="H135" s="17"/>
    </row>
    <row r="136" spans="1:8" x14ac:dyDescent="0.2">
      <c r="A136" s="17"/>
      <c r="B136" s="16"/>
      <c r="C136" s="17"/>
      <c r="H136" s="17"/>
    </row>
    <row r="137" spans="1:8" x14ac:dyDescent="0.2">
      <c r="A137" s="17"/>
      <c r="B137" s="16"/>
      <c r="C137" s="55">
        <v>13000</v>
      </c>
      <c r="D137">
        <v>4</v>
      </c>
      <c r="E137" s="9">
        <f>D137/125</f>
        <v>3.2000000000000001E-2</v>
      </c>
      <c r="F137" s="9"/>
    </row>
    <row r="138" spans="1:8" x14ac:dyDescent="0.2">
      <c r="A138" s="17"/>
      <c r="B138" s="16"/>
      <c r="C138" s="55">
        <v>14000</v>
      </c>
      <c r="D138">
        <f>COUNT(D6)</f>
        <v>1</v>
      </c>
      <c r="E138" s="9">
        <f t="shared" ref="E138:E153" si="6">D138/125</f>
        <v>8.0000000000000002E-3</v>
      </c>
      <c r="F138" s="9"/>
    </row>
    <row r="139" spans="1:8" x14ac:dyDescent="0.2">
      <c r="A139" s="17"/>
      <c r="B139" s="16"/>
      <c r="C139" s="55">
        <v>15000</v>
      </c>
      <c r="D139">
        <v>13</v>
      </c>
      <c r="E139" s="9">
        <f t="shared" si="6"/>
        <v>0.104</v>
      </c>
      <c r="F139" s="9"/>
      <c r="H139" s="17"/>
    </row>
    <row r="140" spans="1:8" x14ac:dyDescent="0.2">
      <c r="A140" s="17"/>
      <c r="B140" s="16"/>
      <c r="C140" s="55">
        <v>16000</v>
      </c>
      <c r="D140">
        <v>14</v>
      </c>
      <c r="E140" s="9">
        <f t="shared" si="6"/>
        <v>0.112</v>
      </c>
      <c r="F140" s="9"/>
    </row>
    <row r="141" spans="1:8" x14ac:dyDescent="0.2">
      <c r="A141" s="17"/>
      <c r="B141" s="16"/>
      <c r="C141" s="55">
        <v>17000</v>
      </c>
      <c r="D141">
        <v>6</v>
      </c>
      <c r="E141" s="9">
        <f t="shared" si="6"/>
        <v>4.8000000000000001E-2</v>
      </c>
      <c r="F141" s="9"/>
      <c r="H141" s="17"/>
    </row>
    <row r="142" spans="1:8" x14ac:dyDescent="0.2">
      <c r="A142" s="2"/>
      <c r="B142" s="16"/>
      <c r="C142" s="55">
        <v>18000</v>
      </c>
      <c r="D142">
        <v>8</v>
      </c>
      <c r="E142" s="9">
        <f t="shared" si="6"/>
        <v>6.4000000000000001E-2</v>
      </c>
      <c r="F142" s="9"/>
      <c r="H142" s="17"/>
    </row>
    <row r="143" spans="1:8" x14ac:dyDescent="0.2">
      <c r="B143" s="18"/>
      <c r="C143" s="55">
        <v>19000</v>
      </c>
      <c r="D143">
        <v>17</v>
      </c>
      <c r="E143" s="9">
        <f t="shared" si="6"/>
        <v>0.13600000000000001</v>
      </c>
      <c r="F143" s="9"/>
      <c r="H143" s="28"/>
    </row>
    <row r="144" spans="1:8" x14ac:dyDescent="0.2">
      <c r="A144" s="1"/>
      <c r="B144" s="18"/>
      <c r="C144" s="55">
        <v>20000</v>
      </c>
      <c r="D144">
        <v>12</v>
      </c>
      <c r="E144" s="9">
        <f t="shared" si="6"/>
        <v>9.6000000000000002E-2</v>
      </c>
      <c r="F144" s="9"/>
    </row>
    <row r="145" spans="2:6" x14ac:dyDescent="0.2">
      <c r="B145" s="18"/>
      <c r="C145" s="55">
        <v>21000</v>
      </c>
      <c r="D145">
        <v>8</v>
      </c>
      <c r="E145" s="9">
        <f t="shared" si="6"/>
        <v>6.4000000000000001E-2</v>
      </c>
      <c r="F145" s="9"/>
    </row>
    <row r="146" spans="2:6" x14ac:dyDescent="0.2">
      <c r="B146" s="18"/>
      <c r="C146" s="55">
        <v>22000</v>
      </c>
      <c r="D146">
        <v>7</v>
      </c>
      <c r="E146" s="9">
        <f t="shared" si="6"/>
        <v>5.6000000000000001E-2</v>
      </c>
      <c r="F146" s="9"/>
    </row>
    <row r="147" spans="2:6" x14ac:dyDescent="0.2">
      <c r="B147" s="18"/>
      <c r="C147" s="55">
        <v>23000</v>
      </c>
      <c r="D147">
        <v>2</v>
      </c>
      <c r="E147" s="9">
        <f t="shared" si="6"/>
        <v>1.6E-2</v>
      </c>
      <c r="F147" s="9"/>
    </row>
    <row r="148" spans="2:6" x14ac:dyDescent="0.2">
      <c r="B148" s="16"/>
      <c r="C148" s="55">
        <v>24000</v>
      </c>
      <c r="D148">
        <v>9</v>
      </c>
      <c r="E148" s="9">
        <f t="shared" si="6"/>
        <v>7.1999999999999995E-2</v>
      </c>
      <c r="F148" s="9"/>
    </row>
    <row r="149" spans="2:6" x14ac:dyDescent="0.2">
      <c r="B149" s="16"/>
      <c r="C149" s="55">
        <v>25000</v>
      </c>
      <c r="D149">
        <v>6</v>
      </c>
      <c r="E149" s="9">
        <f t="shared" si="6"/>
        <v>4.8000000000000001E-2</v>
      </c>
      <c r="F149" s="9"/>
    </row>
    <row r="150" spans="2:6" x14ac:dyDescent="0.2">
      <c r="B150" s="16"/>
      <c r="C150" s="55">
        <v>26000</v>
      </c>
      <c r="D150">
        <v>8</v>
      </c>
      <c r="E150" s="9">
        <f t="shared" si="6"/>
        <v>6.4000000000000001E-2</v>
      </c>
      <c r="F150" s="9"/>
    </row>
    <row r="151" spans="2:6" x14ac:dyDescent="0.2">
      <c r="B151" s="16"/>
      <c r="C151" s="55">
        <v>27000</v>
      </c>
      <c r="D151">
        <v>4</v>
      </c>
      <c r="E151" s="9">
        <f t="shared" si="6"/>
        <v>3.2000000000000001E-2</v>
      </c>
      <c r="F151" s="9"/>
    </row>
    <row r="152" spans="2:6" x14ac:dyDescent="0.2">
      <c r="B152" s="16"/>
      <c r="C152" s="55">
        <v>28000</v>
      </c>
      <c r="D152">
        <v>4</v>
      </c>
      <c r="E152" s="9">
        <f t="shared" si="6"/>
        <v>3.2000000000000001E-2</v>
      </c>
      <c r="F152" s="9"/>
    </row>
    <row r="153" spans="2:6" x14ac:dyDescent="0.2">
      <c r="B153" s="18"/>
      <c r="C153" s="55">
        <v>29000</v>
      </c>
      <c r="D153">
        <v>2</v>
      </c>
      <c r="E153" s="9">
        <f t="shared" si="6"/>
        <v>1.6E-2</v>
      </c>
      <c r="F153" s="9"/>
    </row>
    <row r="154" spans="2:6" x14ac:dyDescent="0.2">
      <c r="B154" s="18"/>
      <c r="C154" s="1"/>
      <c r="E154" s="29"/>
      <c r="F154" s="29"/>
    </row>
    <row r="155" spans="2:6" x14ac:dyDescent="0.2">
      <c r="B155" s="18"/>
      <c r="C155" s="1"/>
      <c r="E155" s="29"/>
      <c r="F155" s="29"/>
    </row>
    <row r="156" spans="2:6" x14ac:dyDescent="0.2">
      <c r="B156" s="18"/>
      <c r="C156" s="1"/>
      <c r="E156" s="29"/>
      <c r="F156" s="29"/>
    </row>
    <row r="157" spans="2:6" x14ac:dyDescent="0.2">
      <c r="B157" s="18"/>
      <c r="C157" s="1"/>
      <c r="E157" s="29"/>
      <c r="F157" s="29"/>
    </row>
    <row r="158" spans="2:6" x14ac:dyDescent="0.2">
      <c r="B158" s="18"/>
      <c r="E158" s="29"/>
      <c r="F158" s="29"/>
    </row>
    <row r="159" spans="2:6" x14ac:dyDescent="0.2">
      <c r="B159" s="18"/>
      <c r="E159" s="29"/>
      <c r="F159" s="29"/>
    </row>
    <row r="160" spans="2:6" x14ac:dyDescent="0.2">
      <c r="B160" s="18"/>
      <c r="C160" s="1"/>
      <c r="E160" s="29"/>
      <c r="F160" s="29"/>
    </row>
    <row r="161" spans="1:8" x14ac:dyDescent="0.2">
      <c r="B161" s="18"/>
      <c r="D161" s="29"/>
      <c r="E161" s="29"/>
      <c r="F161" s="29"/>
    </row>
    <row r="162" spans="1:8" x14ac:dyDescent="0.2">
      <c r="B162" s="18"/>
      <c r="E162" s="29"/>
      <c r="F162" s="29"/>
    </row>
    <row r="163" spans="1:8" x14ac:dyDescent="0.2">
      <c r="B163" s="18"/>
      <c r="C163" s="1"/>
      <c r="E163" s="29"/>
      <c r="F163" s="29"/>
    </row>
    <row r="164" spans="1:8" x14ac:dyDescent="0.2">
      <c r="A164" s="28"/>
      <c r="B164" s="18"/>
      <c r="C164" s="28"/>
      <c r="E164" s="30"/>
      <c r="F164" s="30"/>
      <c r="H164" s="28"/>
    </row>
    <row r="165" spans="1:8" x14ac:dyDescent="0.2">
      <c r="A165" s="28"/>
      <c r="B165" s="18"/>
      <c r="C165" s="28"/>
      <c r="E165" s="30"/>
      <c r="F165" s="30"/>
      <c r="H165" s="28"/>
    </row>
    <row r="166" spans="1:8" x14ac:dyDescent="0.2">
      <c r="A166" s="28"/>
      <c r="B166" s="18"/>
      <c r="C166" s="28"/>
      <c r="E166" s="30"/>
      <c r="F166" s="30"/>
      <c r="H166" s="28"/>
    </row>
    <row r="167" spans="1:8" x14ac:dyDescent="0.2">
      <c r="A167" s="1"/>
      <c r="B167" s="18"/>
      <c r="D167" s="29"/>
      <c r="E167" s="29"/>
      <c r="F167" s="29"/>
    </row>
    <row r="168" spans="1:8" x14ac:dyDescent="0.2">
      <c r="B168" s="18"/>
      <c r="C168" s="1"/>
      <c r="E168" s="30"/>
      <c r="F168" s="30"/>
      <c r="H168" s="28"/>
    </row>
    <row r="169" spans="1:8" x14ac:dyDescent="0.2">
      <c r="A169" s="1"/>
      <c r="B169" s="18"/>
      <c r="C169" s="1"/>
      <c r="E169" s="30"/>
      <c r="F169" s="30"/>
      <c r="H169" s="1"/>
    </row>
    <row r="170" spans="1:8" x14ac:dyDescent="0.2">
      <c r="A170" s="28"/>
      <c r="B170" s="18"/>
      <c r="C170" s="28"/>
      <c r="E170" s="30"/>
      <c r="F170" s="30"/>
      <c r="H170" s="28"/>
    </row>
    <row r="171" spans="1:8" x14ac:dyDescent="0.2">
      <c r="B171" s="18"/>
      <c r="E171" s="30"/>
      <c r="F171" s="30"/>
    </row>
    <row r="172" spans="1:8" x14ac:dyDescent="0.2">
      <c r="B172" s="18"/>
      <c r="E172" s="30"/>
      <c r="F172" s="30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zoomScale="85" zoomScaleNormal="85" workbookViewId="0">
      <selection activeCell="C118" sqref="C118:C164"/>
    </sheetView>
  </sheetViews>
  <sheetFormatPr defaultRowHeight="12.75" x14ac:dyDescent="0.2"/>
  <cols>
    <col min="1" max="1" width="10.5703125" customWidth="1"/>
    <col min="2" max="2" width="11" customWidth="1"/>
    <col min="3" max="3" width="11.28515625" bestFit="1" customWidth="1"/>
    <col min="4" max="4" width="14.42578125" customWidth="1"/>
    <col min="5" max="6" width="12.85546875" customWidth="1"/>
  </cols>
  <sheetData>
    <row r="1" spans="1:9" x14ac:dyDescent="0.2">
      <c r="A1" t="s">
        <v>166</v>
      </c>
      <c r="B1" t="s">
        <v>98</v>
      </c>
      <c r="C1" t="s">
        <v>99</v>
      </c>
      <c r="D1" t="s">
        <v>100</v>
      </c>
      <c r="E1" t="s">
        <v>101</v>
      </c>
      <c r="G1" t="s">
        <v>391</v>
      </c>
      <c r="H1" t="s">
        <v>105</v>
      </c>
    </row>
    <row r="3" spans="1:9" s="2" customFormat="1" x14ac:dyDescent="0.2">
      <c r="A3" s="1" t="s">
        <v>392</v>
      </c>
      <c r="B3" s="6"/>
      <c r="C3" s="1" t="s">
        <v>393</v>
      </c>
      <c r="D3" s="4">
        <v>19000</v>
      </c>
      <c r="E3" s="4">
        <v>25000</v>
      </c>
      <c r="F3" s="4">
        <f t="shared" ref="F3:F9" si="0">SUM(D3:E3)/2</f>
        <v>22000</v>
      </c>
      <c r="G3" s="1" t="s">
        <v>171</v>
      </c>
      <c r="H3" s="1" t="s">
        <v>394</v>
      </c>
      <c r="I3"/>
    </row>
    <row r="4" spans="1:9" s="2" customFormat="1" x14ac:dyDescent="0.2">
      <c r="A4" s="2" t="s">
        <v>395</v>
      </c>
      <c r="B4" s="6">
        <v>39904</v>
      </c>
      <c r="C4" s="2" t="s">
        <v>197</v>
      </c>
      <c r="D4" s="5">
        <v>20929</v>
      </c>
      <c r="E4" s="4">
        <v>25065</v>
      </c>
      <c r="F4" s="4">
        <f t="shared" si="0"/>
        <v>22997</v>
      </c>
      <c r="G4" s="2" t="s">
        <v>171</v>
      </c>
      <c r="H4" s="2" t="s">
        <v>396</v>
      </c>
    </row>
    <row r="5" spans="1:9" x14ac:dyDescent="0.2">
      <c r="A5" s="2" t="s">
        <v>397</v>
      </c>
      <c r="B5" s="6">
        <v>39918</v>
      </c>
      <c r="C5" s="2" t="s">
        <v>197</v>
      </c>
      <c r="D5" s="5">
        <v>21731</v>
      </c>
      <c r="E5" s="5">
        <v>23649</v>
      </c>
      <c r="F5" s="4">
        <f t="shared" si="0"/>
        <v>22690</v>
      </c>
      <c r="G5" s="2" t="s">
        <v>171</v>
      </c>
      <c r="H5" s="2" t="s">
        <v>398</v>
      </c>
    </row>
    <row r="6" spans="1:9" x14ac:dyDescent="0.2">
      <c r="A6" s="1" t="s">
        <v>399</v>
      </c>
      <c r="B6" s="6">
        <v>40074</v>
      </c>
      <c r="C6" s="2" t="s">
        <v>197</v>
      </c>
      <c r="D6" s="5">
        <v>21750</v>
      </c>
      <c r="E6" s="5">
        <v>23650</v>
      </c>
      <c r="F6" s="4">
        <f t="shared" si="0"/>
        <v>22700</v>
      </c>
      <c r="G6" s="2" t="s">
        <v>171</v>
      </c>
      <c r="H6" s="1" t="s">
        <v>400</v>
      </c>
    </row>
    <row r="7" spans="1:9" x14ac:dyDescent="0.2">
      <c r="A7" s="2" t="s">
        <v>401</v>
      </c>
      <c r="B7" s="6">
        <v>39904</v>
      </c>
      <c r="C7" s="2" t="s">
        <v>402</v>
      </c>
      <c r="D7" s="5">
        <v>21850</v>
      </c>
      <c r="E7" s="5">
        <v>28352</v>
      </c>
      <c r="F7" s="4">
        <f t="shared" si="0"/>
        <v>25101</v>
      </c>
      <c r="G7" s="2" t="s">
        <v>171</v>
      </c>
      <c r="H7" s="2" t="s">
        <v>402</v>
      </c>
      <c r="I7" s="2"/>
    </row>
    <row r="8" spans="1:9" x14ac:dyDescent="0.2">
      <c r="A8" s="1" t="s">
        <v>403</v>
      </c>
      <c r="B8" s="6">
        <v>39990</v>
      </c>
      <c r="C8" s="2" t="s">
        <v>197</v>
      </c>
      <c r="D8" s="5">
        <v>22000</v>
      </c>
      <c r="E8" s="4">
        <v>24000</v>
      </c>
      <c r="F8" s="4">
        <f t="shared" si="0"/>
        <v>23000</v>
      </c>
      <c r="G8" s="2" t="s">
        <v>171</v>
      </c>
      <c r="H8" s="1" t="s">
        <v>404</v>
      </c>
    </row>
    <row r="9" spans="1:9" x14ac:dyDescent="0.2">
      <c r="A9" s="2" t="s">
        <v>167</v>
      </c>
      <c r="B9" s="6">
        <v>40143</v>
      </c>
      <c r="C9" s="2" t="s">
        <v>221</v>
      </c>
      <c r="D9" s="4">
        <v>22221</v>
      </c>
      <c r="E9" s="4">
        <v>28636</v>
      </c>
      <c r="F9" s="4">
        <f t="shared" si="0"/>
        <v>25428.5</v>
      </c>
      <c r="G9" s="1" t="s">
        <v>171</v>
      </c>
      <c r="H9" s="2" t="s">
        <v>222</v>
      </c>
    </row>
    <row r="10" spans="1:9" x14ac:dyDescent="0.2">
      <c r="A10" s="1" t="s">
        <v>405</v>
      </c>
      <c r="B10" s="22">
        <v>40038</v>
      </c>
      <c r="C10" s="1" t="s">
        <v>197</v>
      </c>
      <c r="D10" s="5">
        <v>23000</v>
      </c>
      <c r="F10" s="4">
        <f>D10</f>
        <v>23000</v>
      </c>
      <c r="G10" s="1" t="s">
        <v>171</v>
      </c>
      <c r="H10" s="1" t="s">
        <v>406</v>
      </c>
    </row>
    <row r="11" spans="1:9" x14ac:dyDescent="0.2">
      <c r="A11" s="2" t="s">
        <v>407</v>
      </c>
      <c r="B11" s="6">
        <v>40074</v>
      </c>
      <c r="C11" s="24" t="s">
        <v>408</v>
      </c>
      <c r="D11" s="4">
        <v>23000</v>
      </c>
      <c r="E11" s="5">
        <v>32100</v>
      </c>
      <c r="F11" s="4">
        <f>SUM(D11:E11)/2</f>
        <v>27550</v>
      </c>
      <c r="G11" s="2" t="s">
        <v>171</v>
      </c>
      <c r="H11" s="24" t="s">
        <v>409</v>
      </c>
    </row>
    <row r="12" spans="1:9" x14ac:dyDescent="0.2">
      <c r="A12" s="43" t="s">
        <v>44</v>
      </c>
      <c r="B12" s="6" t="s">
        <v>77</v>
      </c>
      <c r="C12" s="43" t="s">
        <v>408</v>
      </c>
      <c r="D12" s="4">
        <v>23000</v>
      </c>
      <c r="E12" s="4">
        <v>29100</v>
      </c>
      <c r="F12" s="4">
        <f>SUM(D12:E12)/2</f>
        <v>26050</v>
      </c>
      <c r="G12" s="1"/>
      <c r="H12" s="43" t="s">
        <v>599</v>
      </c>
    </row>
    <row r="13" spans="1:9" x14ac:dyDescent="0.2">
      <c r="A13" s="1" t="s">
        <v>410</v>
      </c>
      <c r="B13" s="6">
        <v>39974</v>
      </c>
      <c r="C13" s="1" t="s">
        <v>411</v>
      </c>
      <c r="D13" s="5">
        <v>23474</v>
      </c>
      <c r="E13" s="5">
        <v>29714</v>
      </c>
      <c r="F13" s="4">
        <f>SUM(D13:E13)/2</f>
        <v>26594</v>
      </c>
      <c r="G13" s="2" t="s">
        <v>171</v>
      </c>
      <c r="H13" s="1" t="s">
        <v>411</v>
      </c>
    </row>
    <row r="14" spans="1:9" x14ac:dyDescent="0.2">
      <c r="A14" s="2" t="s">
        <v>412</v>
      </c>
      <c r="B14" s="6">
        <v>40149</v>
      </c>
      <c r="C14" s="2" t="s">
        <v>413</v>
      </c>
      <c r="D14" s="4">
        <v>24000</v>
      </c>
      <c r="F14" s="4">
        <f>D14</f>
        <v>24000</v>
      </c>
      <c r="G14" s="1" t="s">
        <v>337</v>
      </c>
      <c r="H14" s="2" t="s">
        <v>414</v>
      </c>
    </row>
    <row r="15" spans="1:9" x14ac:dyDescent="0.2">
      <c r="A15" s="1" t="s">
        <v>397</v>
      </c>
      <c r="B15" s="6">
        <v>40219</v>
      </c>
      <c r="C15" s="1" t="s">
        <v>415</v>
      </c>
      <c r="D15" s="4">
        <v>24000</v>
      </c>
      <c r="E15" s="4">
        <v>24000</v>
      </c>
      <c r="F15" s="4">
        <f>SUM(D15:E15)/2</f>
        <v>24000</v>
      </c>
      <c r="G15" s="1" t="s">
        <v>171</v>
      </c>
      <c r="H15" s="1" t="s">
        <v>416</v>
      </c>
    </row>
    <row r="16" spans="1:9" x14ac:dyDescent="0.2">
      <c r="A16" s="1" t="s">
        <v>417</v>
      </c>
      <c r="B16" s="6">
        <v>39974</v>
      </c>
      <c r="C16" s="2" t="s">
        <v>138</v>
      </c>
      <c r="D16" s="4">
        <v>24168</v>
      </c>
      <c r="F16" s="4">
        <f>D16</f>
        <v>24168</v>
      </c>
      <c r="G16" s="2" t="s">
        <v>171</v>
      </c>
      <c r="H16" s="1" t="s">
        <v>120</v>
      </c>
    </row>
    <row r="17" spans="1:8" x14ac:dyDescent="0.2">
      <c r="A17" s="2" t="s">
        <v>418</v>
      </c>
      <c r="B17" s="6">
        <v>40079</v>
      </c>
      <c r="C17" s="1" t="s">
        <v>138</v>
      </c>
      <c r="D17" s="4">
        <v>24168</v>
      </c>
      <c r="E17" s="5">
        <v>26972</v>
      </c>
      <c r="F17" s="4">
        <f>SUM(D17:E17)/2</f>
        <v>25570</v>
      </c>
      <c r="G17" s="2" t="s">
        <v>171</v>
      </c>
      <c r="H17" s="1" t="s">
        <v>419</v>
      </c>
    </row>
    <row r="18" spans="1:8" ht="15.75" x14ac:dyDescent="0.25">
      <c r="A18" s="2" t="s">
        <v>420</v>
      </c>
      <c r="B18" s="6">
        <v>39940</v>
      </c>
      <c r="C18" s="2" t="s">
        <v>421</v>
      </c>
      <c r="D18" s="5">
        <v>24402</v>
      </c>
      <c r="E18" s="4">
        <v>30546</v>
      </c>
      <c r="F18" s="4">
        <f>SUM(D18:E18)/2</f>
        <v>27474</v>
      </c>
      <c r="G18" s="2" t="s">
        <v>171</v>
      </c>
      <c r="H18" s="31" t="s">
        <v>422</v>
      </c>
    </row>
    <row r="19" spans="1:8" x14ac:dyDescent="0.2">
      <c r="A19" s="1" t="s">
        <v>423</v>
      </c>
      <c r="B19" s="6">
        <v>39946</v>
      </c>
      <c r="C19" s="1" t="s">
        <v>424</v>
      </c>
      <c r="D19" s="4">
        <v>24402</v>
      </c>
      <c r="E19" s="4">
        <v>28353</v>
      </c>
      <c r="F19" s="4">
        <f>SUM(D19:E19)/2</f>
        <v>26377.5</v>
      </c>
      <c r="G19" s="1" t="s">
        <v>171</v>
      </c>
      <c r="H19" s="1" t="s">
        <v>425</v>
      </c>
    </row>
    <row r="20" spans="1:8" x14ac:dyDescent="0.2">
      <c r="A20" s="43" t="s">
        <v>14</v>
      </c>
      <c r="B20" s="6" t="s">
        <v>77</v>
      </c>
      <c r="C20" s="43" t="s">
        <v>7</v>
      </c>
      <c r="D20" s="4">
        <v>24402</v>
      </c>
      <c r="E20" s="4">
        <v>28353</v>
      </c>
      <c r="F20" s="4">
        <f>SUM(D20:E20)/2</f>
        <v>26377.5</v>
      </c>
      <c r="G20" s="1"/>
      <c r="H20" s="43" t="s">
        <v>425</v>
      </c>
    </row>
    <row r="21" spans="1:8" x14ac:dyDescent="0.2">
      <c r="A21" s="1" t="s">
        <v>426</v>
      </c>
      <c r="B21" s="6">
        <v>40059</v>
      </c>
      <c r="C21" s="2" t="s">
        <v>197</v>
      </c>
      <c r="D21" s="5">
        <v>25000</v>
      </c>
      <c r="F21" s="4">
        <f>D21</f>
        <v>25000</v>
      </c>
      <c r="G21" s="2" t="s">
        <v>171</v>
      </c>
      <c r="H21" s="1" t="s">
        <v>427</v>
      </c>
    </row>
    <row r="22" spans="1:8" x14ac:dyDescent="0.2">
      <c r="A22" s="1" t="s">
        <v>428</v>
      </c>
      <c r="B22" s="6">
        <v>40079</v>
      </c>
      <c r="C22" s="1" t="s">
        <v>402</v>
      </c>
      <c r="D22" s="4">
        <v>25855</v>
      </c>
      <c r="E22" s="5">
        <v>32475</v>
      </c>
      <c r="F22" s="4">
        <f t="shared" ref="F22:F36" si="1">SUM(D22:E22)/2</f>
        <v>29165</v>
      </c>
      <c r="G22" s="2" t="s">
        <v>429</v>
      </c>
      <c r="H22" s="1" t="s">
        <v>430</v>
      </c>
    </row>
    <row r="23" spans="1:8" ht="14.25" customHeight="1" x14ac:dyDescent="0.2">
      <c r="A23" s="2" t="s">
        <v>431</v>
      </c>
      <c r="B23" s="6">
        <v>40165</v>
      </c>
      <c r="C23" s="2" t="s">
        <v>197</v>
      </c>
      <c r="D23" s="4">
        <v>25996</v>
      </c>
      <c r="E23" s="4">
        <v>28290</v>
      </c>
      <c r="F23" s="4">
        <f t="shared" si="1"/>
        <v>27143</v>
      </c>
      <c r="G23" s="1" t="s">
        <v>171</v>
      </c>
      <c r="H23" s="2" t="s">
        <v>432</v>
      </c>
    </row>
    <row r="24" spans="1:8" ht="12" customHeight="1" x14ac:dyDescent="0.2">
      <c r="A24" s="1" t="s">
        <v>433</v>
      </c>
      <c r="B24" s="6">
        <v>40191</v>
      </c>
      <c r="C24" s="1" t="s">
        <v>197</v>
      </c>
      <c r="D24" s="4">
        <v>25996</v>
      </c>
      <c r="E24" s="4">
        <v>28290</v>
      </c>
      <c r="F24" s="4">
        <f t="shared" si="1"/>
        <v>27143</v>
      </c>
      <c r="G24" s="1" t="s">
        <v>171</v>
      </c>
      <c r="H24" s="1" t="s">
        <v>434</v>
      </c>
    </row>
    <row r="25" spans="1:8" ht="12" customHeight="1" x14ac:dyDescent="0.2">
      <c r="A25" s="2" t="s">
        <v>435</v>
      </c>
      <c r="B25" s="6">
        <v>40074</v>
      </c>
      <c r="C25" s="2" t="s">
        <v>436</v>
      </c>
      <c r="D25" s="4">
        <v>26016</v>
      </c>
      <c r="E25" s="5">
        <v>34207</v>
      </c>
      <c r="F25" s="4">
        <f t="shared" si="1"/>
        <v>30111.5</v>
      </c>
      <c r="G25" s="2" t="s">
        <v>171</v>
      </c>
      <c r="H25" s="1" t="s">
        <v>437</v>
      </c>
    </row>
    <row r="26" spans="1:8" x14ac:dyDescent="0.2">
      <c r="A26" s="1" t="s">
        <v>438</v>
      </c>
      <c r="B26" s="6">
        <v>39974</v>
      </c>
      <c r="C26" s="1" t="s">
        <v>323</v>
      </c>
      <c r="D26" s="5">
        <v>26200</v>
      </c>
      <c r="E26" s="4">
        <v>33308</v>
      </c>
      <c r="F26" s="4">
        <f t="shared" si="1"/>
        <v>29754</v>
      </c>
      <c r="G26" s="2" t="s">
        <v>439</v>
      </c>
      <c r="H26" s="1" t="s">
        <v>154</v>
      </c>
    </row>
    <row r="27" spans="1:8" x14ac:dyDescent="0.2">
      <c r="A27" s="1" t="s">
        <v>440</v>
      </c>
      <c r="B27" s="6">
        <v>40004</v>
      </c>
      <c r="C27" s="1" t="s">
        <v>323</v>
      </c>
      <c r="D27" s="4">
        <v>26200</v>
      </c>
      <c r="E27" s="4">
        <v>33308</v>
      </c>
      <c r="F27" s="4">
        <f t="shared" si="1"/>
        <v>29754</v>
      </c>
      <c r="G27" s="1" t="s">
        <v>171</v>
      </c>
      <c r="H27" s="1" t="s">
        <v>154</v>
      </c>
    </row>
    <row r="28" spans="1:8" x14ac:dyDescent="0.2">
      <c r="A28" s="2" t="s">
        <v>441</v>
      </c>
      <c r="B28" s="6">
        <v>40102</v>
      </c>
      <c r="C28" s="2" t="s">
        <v>138</v>
      </c>
      <c r="D28" s="4">
        <v>26733</v>
      </c>
      <c r="E28" s="4">
        <v>29836</v>
      </c>
      <c r="F28" s="4">
        <f t="shared" si="1"/>
        <v>28284.5</v>
      </c>
      <c r="G28" s="1" t="s">
        <v>171</v>
      </c>
      <c r="H28" s="2" t="s">
        <v>228</v>
      </c>
    </row>
    <row r="29" spans="1:8" x14ac:dyDescent="0.2">
      <c r="A29" s="2" t="s">
        <v>403</v>
      </c>
      <c r="B29" s="6">
        <v>40094</v>
      </c>
      <c r="C29" s="2" t="s">
        <v>442</v>
      </c>
      <c r="D29" s="4">
        <v>27000</v>
      </c>
      <c r="E29" s="4">
        <v>30000</v>
      </c>
      <c r="F29" s="4">
        <f t="shared" si="1"/>
        <v>28500</v>
      </c>
      <c r="G29" s="1" t="s">
        <v>302</v>
      </c>
      <c r="H29" s="2" t="s">
        <v>443</v>
      </c>
    </row>
    <row r="30" spans="1:8" x14ac:dyDescent="0.2">
      <c r="A30" s="1" t="s">
        <v>444</v>
      </c>
      <c r="B30" s="6">
        <v>40212</v>
      </c>
      <c r="C30" s="1" t="s">
        <v>262</v>
      </c>
      <c r="D30" s="25">
        <v>27000</v>
      </c>
      <c r="E30" s="25">
        <v>27000</v>
      </c>
      <c r="F30" s="4">
        <f t="shared" si="1"/>
        <v>27000</v>
      </c>
      <c r="G30" s="24" t="s">
        <v>288</v>
      </c>
      <c r="H30" s="1" t="s">
        <v>263</v>
      </c>
    </row>
    <row r="31" spans="1:8" x14ac:dyDescent="0.2">
      <c r="A31" s="1" t="s">
        <v>445</v>
      </c>
      <c r="B31" s="6">
        <v>40227</v>
      </c>
      <c r="C31" s="1" t="s">
        <v>213</v>
      </c>
      <c r="D31" s="4">
        <v>27052</v>
      </c>
      <c r="E31" s="4">
        <v>28636</v>
      </c>
      <c r="F31" s="4">
        <f t="shared" si="1"/>
        <v>27844</v>
      </c>
      <c r="G31" s="1" t="s">
        <v>171</v>
      </c>
      <c r="H31" s="1" t="s">
        <v>214</v>
      </c>
    </row>
    <row r="32" spans="1:8" x14ac:dyDescent="0.2">
      <c r="A32" s="1" t="s">
        <v>446</v>
      </c>
      <c r="B32" s="6">
        <v>40219</v>
      </c>
      <c r="C32" s="1" t="s">
        <v>447</v>
      </c>
      <c r="D32" s="4">
        <v>28000</v>
      </c>
      <c r="E32" s="4">
        <v>34000</v>
      </c>
      <c r="F32" s="4">
        <f t="shared" si="1"/>
        <v>31000</v>
      </c>
      <c r="G32" s="1" t="s">
        <v>171</v>
      </c>
      <c r="H32" s="1" t="s">
        <v>448</v>
      </c>
    </row>
    <row r="33" spans="1:8" x14ac:dyDescent="0.2">
      <c r="A33" s="1" t="s">
        <v>449</v>
      </c>
      <c r="B33" s="6">
        <v>40010</v>
      </c>
      <c r="C33" s="2" t="s">
        <v>450</v>
      </c>
      <c r="D33" s="4">
        <v>28144</v>
      </c>
      <c r="E33" s="4">
        <v>33036</v>
      </c>
      <c r="F33" s="4">
        <f t="shared" si="1"/>
        <v>30590</v>
      </c>
      <c r="G33" s="1" t="s">
        <v>171</v>
      </c>
      <c r="H33" s="1" t="s">
        <v>154</v>
      </c>
    </row>
    <row r="34" spans="1:8" x14ac:dyDescent="0.2">
      <c r="A34" s="1" t="s">
        <v>451</v>
      </c>
      <c r="B34" s="6">
        <v>40010</v>
      </c>
      <c r="C34" s="2" t="s">
        <v>450</v>
      </c>
      <c r="D34" s="4">
        <v>28144</v>
      </c>
      <c r="E34" s="4">
        <v>33036</v>
      </c>
      <c r="F34" s="4">
        <f t="shared" si="1"/>
        <v>30590</v>
      </c>
      <c r="G34" s="1" t="s">
        <v>171</v>
      </c>
      <c r="H34" s="1" t="s">
        <v>154</v>
      </c>
    </row>
    <row r="35" spans="1:8" x14ac:dyDescent="0.2">
      <c r="A35" s="1" t="s">
        <v>399</v>
      </c>
      <c r="B35" s="6">
        <v>40261</v>
      </c>
      <c r="C35" s="1" t="s">
        <v>197</v>
      </c>
      <c r="D35" s="4">
        <v>29000</v>
      </c>
      <c r="E35" s="4">
        <v>29000</v>
      </c>
      <c r="F35" s="4">
        <f t="shared" si="1"/>
        <v>29000</v>
      </c>
      <c r="G35" s="1" t="s">
        <v>171</v>
      </c>
      <c r="H35" s="1" t="s">
        <v>452</v>
      </c>
    </row>
    <row r="36" spans="1:8" x14ac:dyDescent="0.2">
      <c r="A36" s="1" t="s">
        <v>453</v>
      </c>
      <c r="B36" s="6">
        <v>40233</v>
      </c>
      <c r="C36" s="1" t="s">
        <v>454</v>
      </c>
      <c r="D36" s="4">
        <v>29236</v>
      </c>
      <c r="E36" s="4">
        <v>29236</v>
      </c>
      <c r="F36" s="4">
        <f t="shared" si="1"/>
        <v>29236</v>
      </c>
      <c r="G36" s="1" t="s">
        <v>171</v>
      </c>
      <c r="H36" s="1" t="s">
        <v>455</v>
      </c>
    </row>
    <row r="37" spans="1:8" x14ac:dyDescent="0.2">
      <c r="A37" s="2" t="s">
        <v>456</v>
      </c>
      <c r="B37" s="6">
        <v>40045</v>
      </c>
      <c r="C37" s="1" t="s">
        <v>138</v>
      </c>
      <c r="D37" s="5">
        <v>29337</v>
      </c>
      <c r="F37" s="4">
        <f>D37</f>
        <v>29337</v>
      </c>
      <c r="G37" s="2" t="s">
        <v>171</v>
      </c>
      <c r="H37" s="1" t="s">
        <v>457</v>
      </c>
    </row>
    <row r="38" spans="1:8" x14ac:dyDescent="0.2">
      <c r="A38" s="43" t="s">
        <v>83</v>
      </c>
      <c r="B38" s="6" t="s">
        <v>77</v>
      </c>
      <c r="C38" s="43" t="s">
        <v>138</v>
      </c>
      <c r="D38" s="4">
        <v>29337</v>
      </c>
      <c r="E38" s="4">
        <v>33270</v>
      </c>
      <c r="F38" s="4">
        <f>SUM(D38:E38)/2</f>
        <v>31303.5</v>
      </c>
      <c r="G38" s="1"/>
      <c r="H38" s="43" t="s">
        <v>623</v>
      </c>
    </row>
    <row r="39" spans="1:8" x14ac:dyDescent="0.2">
      <c r="A39" s="1" t="s">
        <v>458</v>
      </c>
      <c r="B39" s="6">
        <v>40079</v>
      </c>
      <c r="C39" s="1" t="s">
        <v>197</v>
      </c>
      <c r="D39" s="4">
        <v>29949</v>
      </c>
      <c r="E39" s="5">
        <v>33125</v>
      </c>
      <c r="F39" s="4">
        <f>SUM(D39:E39)/2</f>
        <v>31537</v>
      </c>
      <c r="G39" s="2" t="s">
        <v>171</v>
      </c>
      <c r="H39" s="1" t="s">
        <v>459</v>
      </c>
    </row>
    <row r="40" spans="1:8" x14ac:dyDescent="0.2">
      <c r="A40" s="2" t="s">
        <v>458</v>
      </c>
      <c r="B40" s="6">
        <v>40129</v>
      </c>
      <c r="C40" s="1" t="s">
        <v>197</v>
      </c>
      <c r="D40" s="4">
        <v>29949</v>
      </c>
      <c r="E40" s="5">
        <v>33125</v>
      </c>
      <c r="F40" s="4">
        <f>SUM(D40:E40)/2</f>
        <v>31537</v>
      </c>
      <c r="G40" s="2" t="s">
        <v>171</v>
      </c>
      <c r="H40" s="2" t="s">
        <v>460</v>
      </c>
    </row>
    <row r="41" spans="1:8" x14ac:dyDescent="0.2">
      <c r="A41" s="2" t="s">
        <v>403</v>
      </c>
      <c r="B41" s="6">
        <v>39918</v>
      </c>
      <c r="C41" s="2" t="s">
        <v>138</v>
      </c>
      <c r="D41" s="4">
        <v>30000</v>
      </c>
      <c r="F41" s="4">
        <f>D41</f>
        <v>30000</v>
      </c>
      <c r="G41" s="1" t="s">
        <v>171</v>
      </c>
      <c r="H41" s="2" t="s">
        <v>461</v>
      </c>
    </row>
    <row r="42" spans="1:8" x14ac:dyDescent="0.2">
      <c r="A42" s="1" t="s">
        <v>403</v>
      </c>
      <c r="B42" s="6">
        <v>40024</v>
      </c>
      <c r="C42" s="1" t="s">
        <v>462</v>
      </c>
      <c r="D42" s="5">
        <v>30000</v>
      </c>
      <c r="F42" s="4">
        <f>D42</f>
        <v>30000</v>
      </c>
      <c r="G42" s="1" t="s">
        <v>247</v>
      </c>
      <c r="H42" s="1" t="s">
        <v>160</v>
      </c>
    </row>
    <row r="43" spans="1:8" x14ac:dyDescent="0.2">
      <c r="A43" s="2" t="s">
        <v>463</v>
      </c>
      <c r="B43" s="6">
        <v>39918</v>
      </c>
      <c r="C43" s="2" t="s">
        <v>265</v>
      </c>
      <c r="D43" s="5">
        <v>30456</v>
      </c>
      <c r="F43" s="4">
        <f>D43</f>
        <v>30456</v>
      </c>
      <c r="G43" s="2" t="s">
        <v>171</v>
      </c>
      <c r="H43" s="2" t="s">
        <v>464</v>
      </c>
    </row>
    <row r="44" spans="1:8" x14ac:dyDescent="0.2">
      <c r="A44" s="1" t="s">
        <v>465</v>
      </c>
      <c r="B44" s="6">
        <v>40024</v>
      </c>
      <c r="C44" s="1" t="s">
        <v>466</v>
      </c>
      <c r="D44" s="4">
        <v>30546</v>
      </c>
      <c r="E44" s="4">
        <v>34207</v>
      </c>
      <c r="F44" s="4">
        <f>SUM(D44:E44)/2</f>
        <v>32376.5</v>
      </c>
      <c r="G44" s="1" t="s">
        <v>337</v>
      </c>
      <c r="H44" s="1" t="s">
        <v>466</v>
      </c>
    </row>
    <row r="45" spans="1:8" x14ac:dyDescent="0.2">
      <c r="A45" s="1" t="s">
        <v>467</v>
      </c>
      <c r="B45" s="6">
        <v>40191</v>
      </c>
      <c r="C45" s="1" t="s">
        <v>138</v>
      </c>
      <c r="D45" s="4">
        <v>31000</v>
      </c>
      <c r="E45" s="4">
        <v>34500</v>
      </c>
      <c r="F45" s="4">
        <f>SUM(D45:E45)/2</f>
        <v>32750</v>
      </c>
      <c r="G45" s="1" t="s">
        <v>337</v>
      </c>
      <c r="H45" s="1" t="s">
        <v>468</v>
      </c>
    </row>
    <row r="46" spans="1:8" x14ac:dyDescent="0.2">
      <c r="A46" s="2" t="s">
        <v>469</v>
      </c>
      <c r="B46" s="6">
        <v>39918</v>
      </c>
      <c r="C46" s="2" t="s">
        <v>138</v>
      </c>
      <c r="D46" s="4">
        <v>32000</v>
      </c>
      <c r="F46" s="4">
        <f>D46</f>
        <v>32000</v>
      </c>
      <c r="G46" s="1" t="s">
        <v>171</v>
      </c>
      <c r="H46" s="2" t="s">
        <v>226</v>
      </c>
    </row>
    <row r="47" spans="1:8" x14ac:dyDescent="0.2">
      <c r="A47" s="1" t="s">
        <v>470</v>
      </c>
      <c r="B47" s="6">
        <v>39995</v>
      </c>
      <c r="C47" s="1" t="s">
        <v>138</v>
      </c>
      <c r="D47" s="5">
        <v>32000</v>
      </c>
      <c r="E47" s="4">
        <v>36000</v>
      </c>
      <c r="F47" s="4">
        <f>SUM(D47:E47)/2</f>
        <v>34000</v>
      </c>
      <c r="G47" s="1" t="s">
        <v>171</v>
      </c>
      <c r="H47" s="1" t="s">
        <v>226</v>
      </c>
    </row>
    <row r="48" spans="1:8" x14ac:dyDescent="0.2">
      <c r="A48" s="1" t="s">
        <v>471</v>
      </c>
      <c r="B48" s="22">
        <v>40031</v>
      </c>
      <c r="C48" s="1" t="s">
        <v>138</v>
      </c>
      <c r="D48" s="5">
        <v>32000</v>
      </c>
      <c r="F48" s="4">
        <f>D48</f>
        <v>32000</v>
      </c>
      <c r="G48" s="1" t="s">
        <v>121</v>
      </c>
      <c r="H48" s="1" t="s">
        <v>472</v>
      </c>
    </row>
    <row r="49" spans="1:9" x14ac:dyDescent="0.2">
      <c r="A49" s="1" t="s">
        <v>297</v>
      </c>
      <c r="B49" s="6">
        <v>39982</v>
      </c>
      <c r="C49" s="1" t="s">
        <v>473</v>
      </c>
      <c r="D49" s="5">
        <v>32495</v>
      </c>
      <c r="E49" s="4">
        <v>35330</v>
      </c>
      <c r="F49" s="4">
        <f>SUM(D49:E49)/2</f>
        <v>33912.5</v>
      </c>
      <c r="G49" s="2" t="s">
        <v>171</v>
      </c>
      <c r="H49" s="1" t="s">
        <v>474</v>
      </c>
    </row>
    <row r="50" spans="1:9" x14ac:dyDescent="0.2">
      <c r="A50" s="43" t="s">
        <v>297</v>
      </c>
      <c r="B50" s="6" t="s">
        <v>77</v>
      </c>
      <c r="C50" s="43" t="s">
        <v>31</v>
      </c>
      <c r="D50" s="4">
        <v>32495</v>
      </c>
      <c r="E50" s="4">
        <v>35330</v>
      </c>
      <c r="F50" s="4">
        <f>SUM(D50:E50)/2</f>
        <v>33912.5</v>
      </c>
      <c r="G50" s="1"/>
      <c r="H50" s="43" t="s">
        <v>32</v>
      </c>
    </row>
    <row r="51" spans="1:9" x14ac:dyDescent="0.2">
      <c r="A51" s="2" t="s">
        <v>475</v>
      </c>
      <c r="B51" s="6">
        <v>40149</v>
      </c>
      <c r="C51" s="2" t="s">
        <v>476</v>
      </c>
      <c r="D51" s="4">
        <v>32658</v>
      </c>
      <c r="E51" s="4">
        <v>37037</v>
      </c>
      <c r="F51" s="4">
        <f>SUM(D51:E51)/2</f>
        <v>34847.5</v>
      </c>
      <c r="G51" s="1" t="s">
        <v>367</v>
      </c>
      <c r="H51" s="1" t="s">
        <v>160</v>
      </c>
    </row>
    <row r="52" spans="1:9" x14ac:dyDescent="0.2">
      <c r="A52" s="43" t="s">
        <v>475</v>
      </c>
      <c r="B52" s="6" t="s">
        <v>77</v>
      </c>
      <c r="C52" s="43" t="s">
        <v>138</v>
      </c>
      <c r="D52" s="4">
        <v>32658</v>
      </c>
      <c r="E52" s="4">
        <v>37037</v>
      </c>
      <c r="F52" s="4">
        <f>SUM(D52:E52)/2</f>
        <v>34847.5</v>
      </c>
      <c r="G52" s="1"/>
      <c r="H52" s="1" t="s">
        <v>160</v>
      </c>
    </row>
    <row r="53" spans="1:9" x14ac:dyDescent="0.2">
      <c r="A53" s="2" t="s">
        <v>477</v>
      </c>
      <c r="B53" s="6">
        <v>40136</v>
      </c>
      <c r="C53" s="2" t="s">
        <v>478</v>
      </c>
      <c r="D53" s="4">
        <v>32800</v>
      </c>
      <c r="E53" s="4">
        <v>38042</v>
      </c>
      <c r="F53" s="4">
        <f>SUM(D53:E53)/2</f>
        <v>35421</v>
      </c>
      <c r="G53" s="1" t="s">
        <v>171</v>
      </c>
      <c r="H53" s="2" t="s">
        <v>478</v>
      </c>
    </row>
    <row r="54" spans="1:9" x14ac:dyDescent="0.2">
      <c r="A54" s="2" t="s">
        <v>479</v>
      </c>
      <c r="B54" s="22">
        <v>40038</v>
      </c>
      <c r="C54" s="1" t="s">
        <v>480</v>
      </c>
      <c r="D54" s="5">
        <v>33000</v>
      </c>
      <c r="F54" s="4">
        <f>D54</f>
        <v>33000</v>
      </c>
      <c r="G54" s="1" t="s">
        <v>288</v>
      </c>
      <c r="H54" s="1" t="s">
        <v>481</v>
      </c>
    </row>
    <row r="55" spans="1:9" x14ac:dyDescent="0.2">
      <c r="A55" s="2" t="s">
        <v>482</v>
      </c>
      <c r="B55" s="6">
        <v>40102</v>
      </c>
      <c r="C55" s="2" t="s">
        <v>138</v>
      </c>
      <c r="D55" s="4">
        <v>33589</v>
      </c>
      <c r="E55" s="4">
        <v>37522</v>
      </c>
      <c r="F55" s="4">
        <f>SUM(D55:E55)/2</f>
        <v>35555.5</v>
      </c>
      <c r="G55" s="1" t="s">
        <v>171</v>
      </c>
      <c r="H55" s="2" t="s">
        <v>203</v>
      </c>
    </row>
    <row r="56" spans="1:9" x14ac:dyDescent="0.2">
      <c r="A56" s="2" t="s">
        <v>483</v>
      </c>
      <c r="B56" s="6">
        <v>40129</v>
      </c>
      <c r="C56" s="2" t="s">
        <v>480</v>
      </c>
      <c r="D56" s="4">
        <v>34000</v>
      </c>
      <c r="F56" s="4">
        <f>D56</f>
        <v>34000</v>
      </c>
      <c r="G56" s="1" t="s">
        <v>171</v>
      </c>
      <c r="H56" s="2" t="s">
        <v>481</v>
      </c>
    </row>
    <row r="57" spans="1:9" x14ac:dyDescent="0.2">
      <c r="A57" s="2" t="s">
        <v>484</v>
      </c>
      <c r="B57" s="6">
        <v>39918</v>
      </c>
      <c r="C57" s="2" t="s">
        <v>138</v>
      </c>
      <c r="D57" s="4">
        <v>35000</v>
      </c>
      <c r="F57" s="4">
        <f>D57</f>
        <v>35000</v>
      </c>
      <c r="G57" s="1" t="s">
        <v>171</v>
      </c>
      <c r="H57" s="2" t="s">
        <v>226</v>
      </c>
    </row>
    <row r="58" spans="1:9" x14ac:dyDescent="0.2">
      <c r="A58" s="1" t="s">
        <v>491</v>
      </c>
      <c r="B58" s="6">
        <v>40233</v>
      </c>
      <c r="C58" s="1" t="s">
        <v>138</v>
      </c>
      <c r="D58" s="23">
        <v>35000</v>
      </c>
      <c r="E58" s="23">
        <v>35000</v>
      </c>
      <c r="F58" s="4">
        <f>SUM(D58:E58)/2</f>
        <v>35000</v>
      </c>
      <c r="G58" s="1" t="s">
        <v>171</v>
      </c>
      <c r="H58" s="1" t="s">
        <v>461</v>
      </c>
      <c r="I58" s="2"/>
    </row>
    <row r="59" spans="1:9" x14ac:dyDescent="0.2">
      <c r="A59" s="2" t="s">
        <v>489</v>
      </c>
      <c r="B59" s="6">
        <v>40143</v>
      </c>
      <c r="C59" s="2" t="s">
        <v>490</v>
      </c>
      <c r="D59" s="4">
        <v>35000</v>
      </c>
      <c r="F59" s="4">
        <f>D59</f>
        <v>35000</v>
      </c>
      <c r="G59" s="1" t="s">
        <v>171</v>
      </c>
      <c r="H59" s="2" t="s">
        <v>160</v>
      </c>
    </row>
    <row r="60" spans="1:9" x14ac:dyDescent="0.2">
      <c r="A60" s="1" t="s">
        <v>492</v>
      </c>
      <c r="B60" s="6">
        <v>40254</v>
      </c>
      <c r="C60" s="1" t="s">
        <v>197</v>
      </c>
      <c r="D60" s="4">
        <v>35000</v>
      </c>
      <c r="F60" s="4">
        <f>D60</f>
        <v>35000</v>
      </c>
      <c r="G60" s="1" t="s">
        <v>171</v>
      </c>
      <c r="H60" s="1" t="s">
        <v>493</v>
      </c>
    </row>
    <row r="61" spans="1:9" x14ac:dyDescent="0.2">
      <c r="A61" s="1" t="s">
        <v>485</v>
      </c>
      <c r="B61" s="6">
        <v>39995</v>
      </c>
      <c r="C61" s="1" t="s">
        <v>486</v>
      </c>
      <c r="D61" s="4">
        <v>35000</v>
      </c>
      <c r="E61" s="4">
        <v>44000</v>
      </c>
      <c r="F61" s="4">
        <f t="shared" ref="F61:F67" si="2">SUM(D61:E61)/2</f>
        <v>39500</v>
      </c>
      <c r="G61" s="1" t="s">
        <v>258</v>
      </c>
      <c r="H61" s="1" t="s">
        <v>486</v>
      </c>
    </row>
    <row r="62" spans="1:9" x14ac:dyDescent="0.2">
      <c r="A62" s="1" t="s">
        <v>433</v>
      </c>
      <c r="B62" s="6">
        <v>40074</v>
      </c>
      <c r="C62" s="1" t="s">
        <v>487</v>
      </c>
      <c r="D62" s="4">
        <v>35000</v>
      </c>
      <c r="E62" s="5">
        <v>40000</v>
      </c>
      <c r="F62" s="4">
        <f t="shared" si="2"/>
        <v>37500</v>
      </c>
      <c r="G62" s="2" t="s">
        <v>302</v>
      </c>
      <c r="H62" s="1" t="s">
        <v>488</v>
      </c>
    </row>
    <row r="63" spans="1:9" x14ac:dyDescent="0.2">
      <c r="A63" s="1" t="s">
        <v>494</v>
      </c>
      <c r="B63" s="6">
        <v>40079</v>
      </c>
      <c r="C63" s="1" t="s">
        <v>450</v>
      </c>
      <c r="D63" s="4">
        <v>35381</v>
      </c>
      <c r="E63" s="5">
        <v>41002</v>
      </c>
      <c r="F63" s="4">
        <f t="shared" si="2"/>
        <v>38191.5</v>
      </c>
      <c r="G63" s="2" t="s">
        <v>250</v>
      </c>
      <c r="H63" s="1" t="s">
        <v>154</v>
      </c>
    </row>
    <row r="64" spans="1:9" x14ac:dyDescent="0.2">
      <c r="A64" s="2" t="s">
        <v>495</v>
      </c>
      <c r="B64" s="6">
        <v>40143</v>
      </c>
      <c r="C64" s="2" t="s">
        <v>450</v>
      </c>
      <c r="D64" s="4">
        <v>35851</v>
      </c>
      <c r="E64" s="4">
        <v>40002</v>
      </c>
      <c r="F64" s="4">
        <f t="shared" si="2"/>
        <v>37926.5</v>
      </c>
      <c r="G64" s="1" t="s">
        <v>171</v>
      </c>
      <c r="H64" s="1" t="s">
        <v>154</v>
      </c>
    </row>
    <row r="65" spans="1:9" x14ac:dyDescent="0.2">
      <c r="A65" s="2" t="s">
        <v>496</v>
      </c>
      <c r="B65" s="6">
        <v>39904</v>
      </c>
      <c r="C65" s="2" t="s">
        <v>497</v>
      </c>
      <c r="D65" s="5">
        <v>36715</v>
      </c>
      <c r="E65" s="5">
        <v>38398</v>
      </c>
      <c r="F65" s="4">
        <f t="shared" si="2"/>
        <v>37556.5</v>
      </c>
      <c r="G65" s="2" t="s">
        <v>171</v>
      </c>
      <c r="H65" s="2" t="s">
        <v>498</v>
      </c>
      <c r="I65" s="2"/>
    </row>
    <row r="66" spans="1:9" x14ac:dyDescent="0.2">
      <c r="A66" s="1" t="s">
        <v>182</v>
      </c>
      <c r="B66" s="6">
        <v>39995</v>
      </c>
      <c r="C66" s="1" t="s">
        <v>499</v>
      </c>
      <c r="D66" s="4">
        <v>38040</v>
      </c>
      <c r="E66" s="4">
        <v>46140</v>
      </c>
      <c r="F66" s="4">
        <f t="shared" si="2"/>
        <v>42090</v>
      </c>
      <c r="G66" s="1" t="s">
        <v>500</v>
      </c>
      <c r="H66" s="1" t="s">
        <v>501</v>
      </c>
    </row>
    <row r="67" spans="1:9" x14ac:dyDescent="0.2">
      <c r="A67" s="1" t="s">
        <v>502</v>
      </c>
      <c r="B67" s="6">
        <v>40261</v>
      </c>
      <c r="C67" s="2" t="s">
        <v>503</v>
      </c>
      <c r="D67" s="4">
        <v>38107</v>
      </c>
      <c r="E67" s="4">
        <v>41037</v>
      </c>
      <c r="F67" s="4">
        <f t="shared" si="2"/>
        <v>39572</v>
      </c>
      <c r="G67" s="1" t="s">
        <v>171</v>
      </c>
      <c r="H67" s="1" t="s">
        <v>154</v>
      </c>
    </row>
    <row r="68" spans="1:9" x14ac:dyDescent="0.2">
      <c r="A68" s="2" t="s">
        <v>507</v>
      </c>
      <c r="B68" s="6">
        <v>40129</v>
      </c>
      <c r="C68" s="1" t="s">
        <v>138</v>
      </c>
      <c r="D68" s="4">
        <v>40000</v>
      </c>
      <c r="F68" s="4">
        <f>D68</f>
        <v>40000</v>
      </c>
      <c r="G68" s="1" t="s">
        <v>171</v>
      </c>
      <c r="H68" s="2" t="s">
        <v>508</v>
      </c>
    </row>
    <row r="69" spans="1:9" x14ac:dyDescent="0.2">
      <c r="A69" s="1" t="s">
        <v>504</v>
      </c>
      <c r="B69" s="6">
        <v>40074</v>
      </c>
      <c r="C69" s="1" t="s">
        <v>505</v>
      </c>
      <c r="D69" s="5">
        <v>40000</v>
      </c>
      <c r="E69" s="5">
        <v>40000</v>
      </c>
      <c r="F69" s="4">
        <f>SUM(D69:E69)/2</f>
        <v>40000</v>
      </c>
      <c r="G69" s="2" t="s">
        <v>171</v>
      </c>
      <c r="H69" s="1" t="s">
        <v>506</v>
      </c>
      <c r="I69" t="s">
        <v>506</v>
      </c>
    </row>
    <row r="70" spans="1:9" x14ac:dyDescent="0.2">
      <c r="A70" s="2" t="s">
        <v>509</v>
      </c>
      <c r="B70" s="6">
        <v>39904</v>
      </c>
      <c r="C70" s="2" t="s">
        <v>246</v>
      </c>
      <c r="D70" s="5">
        <v>40138</v>
      </c>
      <c r="E70" s="4">
        <v>41992</v>
      </c>
      <c r="F70" s="4">
        <f>SUM(D70:E70)/2</f>
        <v>41065</v>
      </c>
      <c r="G70" s="2" t="s">
        <v>171</v>
      </c>
      <c r="H70" s="2" t="s">
        <v>246</v>
      </c>
    </row>
    <row r="71" spans="1:9" x14ac:dyDescent="0.2">
      <c r="A71" s="1" t="s">
        <v>510</v>
      </c>
      <c r="B71" s="6">
        <v>39995</v>
      </c>
      <c r="C71" s="1" t="s">
        <v>138</v>
      </c>
      <c r="D71" s="4">
        <v>41000</v>
      </c>
      <c r="F71" s="4">
        <f>D71</f>
        <v>41000</v>
      </c>
      <c r="G71" s="2" t="s">
        <v>171</v>
      </c>
      <c r="H71" s="1" t="s">
        <v>468</v>
      </c>
    </row>
    <row r="72" spans="1:9" x14ac:dyDescent="0.2">
      <c r="A72" s="1" t="s">
        <v>510</v>
      </c>
      <c r="B72" s="6">
        <v>39995</v>
      </c>
      <c r="C72" s="1" t="s">
        <v>138</v>
      </c>
      <c r="D72" s="4">
        <v>41000</v>
      </c>
      <c r="F72" s="4">
        <f>D72</f>
        <v>41000</v>
      </c>
      <c r="G72" s="1" t="s">
        <v>367</v>
      </c>
      <c r="H72" s="1" t="s">
        <v>468</v>
      </c>
    </row>
    <row r="73" spans="1:9" x14ac:dyDescent="0.2">
      <c r="A73" s="2" t="s">
        <v>511</v>
      </c>
      <c r="B73" s="6">
        <v>40268</v>
      </c>
      <c r="C73" s="1" t="s">
        <v>512</v>
      </c>
      <c r="D73" s="4">
        <v>41210</v>
      </c>
      <c r="E73" s="4">
        <v>49304</v>
      </c>
      <c r="F73" s="4">
        <f>SUM(D73:E73)/2</f>
        <v>45257</v>
      </c>
      <c r="G73" s="1" t="s">
        <v>171</v>
      </c>
      <c r="H73" s="1" t="s">
        <v>154</v>
      </c>
    </row>
    <row r="74" spans="1:9" x14ac:dyDescent="0.2">
      <c r="A74" s="1" t="s">
        <v>513</v>
      </c>
      <c r="B74" s="6">
        <v>39974</v>
      </c>
      <c r="C74" s="1" t="s">
        <v>514</v>
      </c>
      <c r="D74" s="5">
        <v>42872</v>
      </c>
      <c r="E74" s="4">
        <v>51302</v>
      </c>
      <c r="F74" s="4">
        <f>SUM(D74:E74)/2</f>
        <v>47087</v>
      </c>
      <c r="G74" s="2" t="s">
        <v>171</v>
      </c>
      <c r="H74" s="1" t="s">
        <v>514</v>
      </c>
    </row>
    <row r="75" spans="1:9" x14ac:dyDescent="0.2">
      <c r="A75" s="1" t="s">
        <v>515</v>
      </c>
      <c r="B75" s="6">
        <v>39974</v>
      </c>
      <c r="C75" s="1" t="s">
        <v>514</v>
      </c>
      <c r="D75" s="5">
        <v>42872</v>
      </c>
      <c r="E75" s="4">
        <v>51302</v>
      </c>
      <c r="F75" s="4">
        <f>SUM(D75:E75)/2</f>
        <v>47087</v>
      </c>
      <c r="G75" s="2" t="s">
        <v>171</v>
      </c>
      <c r="H75" s="1" t="s">
        <v>514</v>
      </c>
    </row>
    <row r="76" spans="1:9" x14ac:dyDescent="0.2">
      <c r="A76" s="1" t="s">
        <v>516</v>
      </c>
      <c r="B76" s="6">
        <v>40240</v>
      </c>
      <c r="C76" s="1" t="s">
        <v>454</v>
      </c>
      <c r="D76" s="4">
        <v>43103</v>
      </c>
      <c r="E76" s="4">
        <v>47959</v>
      </c>
      <c r="F76" s="4">
        <f>SUM(D76:E76)/2</f>
        <v>45531</v>
      </c>
      <c r="G76" s="1" t="s">
        <v>171</v>
      </c>
      <c r="H76" s="1" t="s">
        <v>517</v>
      </c>
    </row>
    <row r="77" spans="1:9" x14ac:dyDescent="0.2">
      <c r="A77" s="1" t="s">
        <v>518</v>
      </c>
      <c r="B77" s="6">
        <v>40205</v>
      </c>
      <c r="C77" s="1" t="s">
        <v>486</v>
      </c>
      <c r="D77" s="4">
        <v>44000</v>
      </c>
      <c r="E77" s="4">
        <v>56000</v>
      </c>
      <c r="F77" s="4">
        <f>SUM(D77:E77)/2</f>
        <v>50000</v>
      </c>
      <c r="G77" s="1" t="s">
        <v>171</v>
      </c>
      <c r="H77" s="1" t="s">
        <v>486</v>
      </c>
    </row>
    <row r="78" spans="1:9" x14ac:dyDescent="0.2">
      <c r="A78" s="2" t="s">
        <v>519</v>
      </c>
      <c r="B78" s="6">
        <v>39904</v>
      </c>
      <c r="C78" s="2" t="s">
        <v>197</v>
      </c>
      <c r="D78" s="5">
        <v>45000</v>
      </c>
      <c r="F78" s="4">
        <f t="shared" ref="F78:F94" si="3">D78</f>
        <v>45000</v>
      </c>
      <c r="G78" s="2" t="s">
        <v>171</v>
      </c>
      <c r="H78" s="2" t="s">
        <v>520</v>
      </c>
    </row>
    <row r="79" spans="1:9" x14ac:dyDescent="0.2">
      <c r="A79" s="2" t="s">
        <v>446</v>
      </c>
      <c r="B79" s="6">
        <v>39918</v>
      </c>
      <c r="C79" s="2" t="s">
        <v>197</v>
      </c>
      <c r="D79" s="5">
        <v>45000</v>
      </c>
      <c r="F79" s="4">
        <f t="shared" si="3"/>
        <v>45000</v>
      </c>
      <c r="G79" s="2" t="s">
        <v>171</v>
      </c>
      <c r="H79" s="2" t="s">
        <v>521</v>
      </c>
    </row>
    <row r="80" spans="1:9" x14ac:dyDescent="0.2">
      <c r="A80" s="2" t="s">
        <v>446</v>
      </c>
      <c r="B80" s="6">
        <v>39961</v>
      </c>
      <c r="C80" s="2" t="s">
        <v>197</v>
      </c>
      <c r="D80" s="5">
        <v>45000</v>
      </c>
      <c r="F80" s="4">
        <f t="shared" si="3"/>
        <v>45000</v>
      </c>
      <c r="G80" s="2" t="s">
        <v>171</v>
      </c>
      <c r="H80" s="1" t="s">
        <v>522</v>
      </c>
    </row>
    <row r="81" spans="1:9" x14ac:dyDescent="0.2">
      <c r="A81" s="2" t="s">
        <v>446</v>
      </c>
      <c r="B81" s="22">
        <v>40038</v>
      </c>
      <c r="C81" s="2" t="s">
        <v>197</v>
      </c>
      <c r="D81" s="5">
        <v>45000</v>
      </c>
      <c r="F81" s="4">
        <f t="shared" si="3"/>
        <v>45000</v>
      </c>
      <c r="G81" s="2" t="s">
        <v>171</v>
      </c>
      <c r="H81" s="1" t="s">
        <v>523</v>
      </c>
    </row>
    <row r="82" spans="1:9" x14ac:dyDescent="0.2">
      <c r="A82" s="2" t="s">
        <v>446</v>
      </c>
      <c r="B82" s="6">
        <v>40045</v>
      </c>
      <c r="C82" s="2" t="s">
        <v>197</v>
      </c>
      <c r="D82" s="5">
        <v>45000</v>
      </c>
      <c r="F82" s="4">
        <f t="shared" si="3"/>
        <v>45000</v>
      </c>
      <c r="G82" s="2" t="s">
        <v>171</v>
      </c>
      <c r="H82" s="1" t="s">
        <v>524</v>
      </c>
    </row>
    <row r="83" spans="1:9" x14ac:dyDescent="0.2">
      <c r="A83" s="2" t="s">
        <v>519</v>
      </c>
      <c r="B83" s="6">
        <v>40087</v>
      </c>
      <c r="C83" s="1" t="s">
        <v>197</v>
      </c>
      <c r="D83" s="5">
        <v>45000</v>
      </c>
      <c r="F83" s="4">
        <f t="shared" si="3"/>
        <v>45000</v>
      </c>
      <c r="G83" s="2" t="s">
        <v>171</v>
      </c>
      <c r="H83" s="2" t="s">
        <v>525</v>
      </c>
    </row>
    <row r="84" spans="1:9" x14ac:dyDescent="0.2">
      <c r="A84" s="2" t="s">
        <v>519</v>
      </c>
      <c r="B84" s="6">
        <v>40094</v>
      </c>
      <c r="C84" s="1" t="s">
        <v>197</v>
      </c>
      <c r="D84" s="5">
        <v>45000</v>
      </c>
      <c r="F84" s="4">
        <f t="shared" si="3"/>
        <v>45000</v>
      </c>
      <c r="G84" s="2" t="s">
        <v>171</v>
      </c>
      <c r="H84" s="2" t="s">
        <v>526</v>
      </c>
    </row>
    <row r="85" spans="1:9" x14ac:dyDescent="0.2">
      <c r="A85" s="2" t="s">
        <v>527</v>
      </c>
      <c r="B85" s="6">
        <v>40121</v>
      </c>
      <c r="C85" s="2" t="s">
        <v>197</v>
      </c>
      <c r="D85" s="5">
        <v>45000</v>
      </c>
      <c r="F85" s="4">
        <f t="shared" si="3"/>
        <v>45000</v>
      </c>
      <c r="G85" s="2" t="s">
        <v>171</v>
      </c>
      <c r="H85" s="2" t="s">
        <v>528</v>
      </c>
    </row>
    <row r="86" spans="1:9" s="2" customFormat="1" x14ac:dyDescent="0.2">
      <c r="A86" s="2" t="s">
        <v>519</v>
      </c>
      <c r="B86" s="6">
        <v>40121</v>
      </c>
      <c r="C86" s="1" t="s">
        <v>197</v>
      </c>
      <c r="D86" s="5">
        <v>45000</v>
      </c>
      <c r="E86"/>
      <c r="F86" s="4">
        <f t="shared" si="3"/>
        <v>45000</v>
      </c>
      <c r="G86" s="2" t="s">
        <v>171</v>
      </c>
      <c r="H86" s="2" t="s">
        <v>522</v>
      </c>
      <c r="I86"/>
    </row>
    <row r="87" spans="1:9" x14ac:dyDescent="0.2">
      <c r="A87" s="2" t="s">
        <v>519</v>
      </c>
      <c r="B87" s="6">
        <v>40129</v>
      </c>
      <c r="C87" s="1" t="s">
        <v>197</v>
      </c>
      <c r="D87" s="5">
        <v>45000</v>
      </c>
      <c r="F87" s="4">
        <f t="shared" si="3"/>
        <v>45000</v>
      </c>
      <c r="G87" s="2" t="s">
        <v>171</v>
      </c>
      <c r="H87" s="2" t="s">
        <v>529</v>
      </c>
    </row>
    <row r="88" spans="1:9" x14ac:dyDescent="0.2">
      <c r="A88" s="2" t="s">
        <v>519</v>
      </c>
      <c r="B88" s="6">
        <v>40129</v>
      </c>
      <c r="C88" s="1" t="s">
        <v>197</v>
      </c>
      <c r="D88" s="5">
        <v>45000</v>
      </c>
      <c r="F88" s="4">
        <f t="shared" si="3"/>
        <v>45000</v>
      </c>
      <c r="G88" s="2" t="s">
        <v>171</v>
      </c>
      <c r="H88" s="2" t="s">
        <v>530</v>
      </c>
    </row>
    <row r="89" spans="1:9" x14ac:dyDescent="0.2">
      <c r="A89" s="2" t="s">
        <v>519</v>
      </c>
      <c r="B89" s="6">
        <v>40143</v>
      </c>
      <c r="C89" s="1" t="s">
        <v>197</v>
      </c>
      <c r="D89" s="5">
        <v>45000</v>
      </c>
      <c r="F89" s="4">
        <f t="shared" si="3"/>
        <v>45000</v>
      </c>
      <c r="G89" s="2" t="s">
        <v>171</v>
      </c>
      <c r="H89" s="2" t="s">
        <v>531</v>
      </c>
    </row>
    <row r="90" spans="1:9" x14ac:dyDescent="0.2">
      <c r="A90" s="2" t="s">
        <v>519</v>
      </c>
      <c r="B90" s="6">
        <v>40191</v>
      </c>
      <c r="C90" s="1" t="s">
        <v>197</v>
      </c>
      <c r="D90" s="4">
        <v>45000</v>
      </c>
      <c r="F90" s="4">
        <f t="shared" si="3"/>
        <v>45000</v>
      </c>
      <c r="G90" s="1" t="s">
        <v>171</v>
      </c>
      <c r="H90" s="1" t="s">
        <v>532</v>
      </c>
    </row>
    <row r="91" spans="1:9" x14ac:dyDescent="0.2">
      <c r="A91" s="2" t="s">
        <v>519</v>
      </c>
      <c r="B91" s="6">
        <v>40191</v>
      </c>
      <c r="C91" s="1" t="s">
        <v>197</v>
      </c>
      <c r="D91" s="4">
        <v>45000</v>
      </c>
      <c r="F91" s="4">
        <f t="shared" si="3"/>
        <v>45000</v>
      </c>
      <c r="G91" s="1" t="s">
        <v>171</v>
      </c>
      <c r="H91" s="1" t="s">
        <v>533</v>
      </c>
    </row>
    <row r="92" spans="1:9" x14ac:dyDescent="0.2">
      <c r="A92" s="2" t="s">
        <v>519</v>
      </c>
      <c r="B92" s="6">
        <v>40191</v>
      </c>
      <c r="C92" s="1" t="s">
        <v>197</v>
      </c>
      <c r="D92" s="4">
        <v>45000</v>
      </c>
      <c r="F92" s="4">
        <f t="shared" si="3"/>
        <v>45000</v>
      </c>
      <c r="G92" s="1" t="s">
        <v>171</v>
      </c>
      <c r="H92" s="1" t="s">
        <v>534</v>
      </c>
    </row>
    <row r="93" spans="1:9" x14ac:dyDescent="0.2">
      <c r="A93" s="2" t="s">
        <v>519</v>
      </c>
      <c r="B93" s="6">
        <v>40191</v>
      </c>
      <c r="C93" s="1" t="s">
        <v>197</v>
      </c>
      <c r="D93" s="4">
        <v>45000</v>
      </c>
      <c r="F93" s="4">
        <f t="shared" si="3"/>
        <v>45000</v>
      </c>
      <c r="G93" s="1" t="s">
        <v>171</v>
      </c>
      <c r="H93" s="1" t="s">
        <v>535</v>
      </c>
    </row>
    <row r="94" spans="1:9" x14ac:dyDescent="0.2">
      <c r="A94" s="2" t="s">
        <v>519</v>
      </c>
      <c r="B94" s="6">
        <v>40247</v>
      </c>
      <c r="C94" s="1" t="s">
        <v>197</v>
      </c>
      <c r="D94" s="4">
        <v>45000</v>
      </c>
      <c r="F94" s="4">
        <f t="shared" si="3"/>
        <v>45000</v>
      </c>
      <c r="G94" s="1" t="s">
        <v>171</v>
      </c>
      <c r="H94" s="1" t="s">
        <v>536</v>
      </c>
    </row>
    <row r="95" spans="1:9" x14ac:dyDescent="0.2">
      <c r="A95" s="2" t="s">
        <v>519</v>
      </c>
      <c r="B95" s="6">
        <v>40261</v>
      </c>
      <c r="C95" s="1" t="s">
        <v>197</v>
      </c>
      <c r="D95" s="4">
        <v>45000</v>
      </c>
      <c r="E95" s="4">
        <v>45000</v>
      </c>
      <c r="F95" s="4">
        <f>SUM(D95:E95)/2</f>
        <v>45000</v>
      </c>
      <c r="G95" s="1" t="s">
        <v>171</v>
      </c>
      <c r="H95" s="1" t="s">
        <v>537</v>
      </c>
    </row>
    <row r="96" spans="1:9" x14ac:dyDescent="0.2">
      <c r="A96" s="49" t="s">
        <v>538</v>
      </c>
      <c r="B96" s="6">
        <v>40205</v>
      </c>
      <c r="C96" s="49" t="s">
        <v>539</v>
      </c>
      <c r="D96" s="4">
        <v>50000</v>
      </c>
      <c r="F96" s="4">
        <f>D96</f>
        <v>50000</v>
      </c>
      <c r="G96" s="1" t="s">
        <v>171</v>
      </c>
      <c r="H96" s="49" t="s">
        <v>539</v>
      </c>
    </row>
    <row r="97" spans="1:8" x14ac:dyDescent="0.2">
      <c r="A97" s="49" t="s">
        <v>540</v>
      </c>
      <c r="B97" s="6">
        <v>40219</v>
      </c>
      <c r="C97" s="49" t="s">
        <v>541</v>
      </c>
      <c r="D97" s="4">
        <v>52000</v>
      </c>
      <c r="E97" s="4">
        <v>56000</v>
      </c>
      <c r="F97" s="4">
        <f>SUM(D97:E97)/2</f>
        <v>54000</v>
      </c>
      <c r="G97" s="1" t="s">
        <v>171</v>
      </c>
      <c r="H97" s="49" t="s">
        <v>541</v>
      </c>
    </row>
    <row r="98" spans="1:8" x14ac:dyDescent="0.2">
      <c r="A98" s="48" t="s">
        <v>542</v>
      </c>
      <c r="B98" s="6">
        <v>39918</v>
      </c>
      <c r="C98" s="48" t="s">
        <v>138</v>
      </c>
      <c r="D98" s="4">
        <v>55000</v>
      </c>
      <c r="F98" s="4">
        <f>D98</f>
        <v>55000</v>
      </c>
      <c r="G98" s="1" t="s">
        <v>171</v>
      </c>
      <c r="H98" s="48" t="s">
        <v>203</v>
      </c>
    </row>
    <row r="99" spans="1:8" x14ac:dyDescent="0.2">
      <c r="A99" s="48" t="s">
        <v>543</v>
      </c>
      <c r="B99" s="6">
        <v>40165</v>
      </c>
      <c r="C99" s="48" t="s">
        <v>138</v>
      </c>
      <c r="D99" s="4">
        <v>56000</v>
      </c>
      <c r="F99" s="4">
        <f>D99</f>
        <v>56000</v>
      </c>
      <c r="G99" s="1" t="s">
        <v>171</v>
      </c>
      <c r="H99" s="49" t="s">
        <v>461</v>
      </c>
    </row>
    <row r="100" spans="1:8" x14ac:dyDescent="0.2">
      <c r="A100" s="49" t="s">
        <v>544</v>
      </c>
      <c r="B100" s="6">
        <v>40261</v>
      </c>
      <c r="C100" s="48" t="s">
        <v>545</v>
      </c>
      <c r="D100" s="4">
        <v>65346</v>
      </c>
      <c r="E100" s="4">
        <v>71953</v>
      </c>
      <c r="F100" s="4">
        <f>SUM(D100:E100)/2</f>
        <v>68649.5</v>
      </c>
      <c r="G100" s="1" t="s">
        <v>171</v>
      </c>
      <c r="H100" s="1" t="s">
        <v>160</v>
      </c>
    </row>
    <row r="101" spans="1:8" x14ac:dyDescent="0.2">
      <c r="A101" s="1"/>
      <c r="B101" s="6"/>
      <c r="C101" s="2"/>
      <c r="D101" s="4"/>
      <c r="E101" s="4"/>
      <c r="F101" s="4"/>
      <c r="G101" s="1"/>
      <c r="H101" s="1"/>
    </row>
    <row r="102" spans="1:8" x14ac:dyDescent="0.2">
      <c r="A102" s="1"/>
      <c r="B102" s="6"/>
      <c r="C102" s="2"/>
      <c r="D102" s="4"/>
      <c r="E102" s="4"/>
      <c r="F102" s="4"/>
      <c r="G102" s="1"/>
      <c r="H102" s="1"/>
    </row>
    <row r="103" spans="1:8" x14ac:dyDescent="0.2">
      <c r="A103" s="1"/>
      <c r="B103" s="6"/>
      <c r="C103" s="2"/>
      <c r="D103" s="4"/>
      <c r="E103" s="4"/>
      <c r="F103" s="4"/>
      <c r="G103" s="1"/>
      <c r="H103" s="1"/>
    </row>
    <row r="104" spans="1:8" x14ac:dyDescent="0.2">
      <c r="A104" s="1"/>
      <c r="B104" s="6"/>
      <c r="C104" s="2"/>
      <c r="D104" s="4"/>
      <c r="E104" s="4"/>
      <c r="F104" s="4"/>
      <c r="G104" s="1"/>
      <c r="H104" s="1"/>
    </row>
    <row r="105" spans="1:8" x14ac:dyDescent="0.2">
      <c r="A105" s="1"/>
      <c r="B105" s="6"/>
      <c r="C105" s="2"/>
      <c r="D105" s="4"/>
      <c r="E105" s="4"/>
      <c r="F105" s="4"/>
      <c r="G105" s="1"/>
      <c r="H105" s="1"/>
    </row>
    <row r="106" spans="1:8" x14ac:dyDescent="0.2">
      <c r="A106" s="1"/>
      <c r="B106" s="6"/>
      <c r="C106" s="2"/>
      <c r="D106" s="4"/>
      <c r="E106" s="4"/>
      <c r="F106" s="4"/>
      <c r="G106" s="1"/>
      <c r="H106" s="1"/>
    </row>
    <row r="107" spans="1:8" x14ac:dyDescent="0.2">
      <c r="A107" s="1"/>
      <c r="B107" s="6"/>
      <c r="C107" s="2"/>
      <c r="D107" s="4"/>
      <c r="E107" s="4"/>
      <c r="F107" s="4"/>
      <c r="G107" s="1"/>
      <c r="H107" s="1"/>
    </row>
    <row r="108" spans="1:8" x14ac:dyDescent="0.2">
      <c r="A108" s="1"/>
      <c r="B108" s="6"/>
      <c r="C108" s="2"/>
      <c r="D108" s="4"/>
      <c r="E108" s="4"/>
      <c r="F108" s="4"/>
      <c r="G108" s="1"/>
      <c r="H108" s="1"/>
    </row>
    <row r="109" spans="1:8" x14ac:dyDescent="0.2">
      <c r="A109" s="1"/>
      <c r="B109" s="6"/>
      <c r="C109" s="2"/>
      <c r="D109" s="4"/>
      <c r="E109" s="4"/>
      <c r="F109" s="4"/>
      <c r="G109" s="1"/>
      <c r="H109" s="1"/>
    </row>
    <row r="110" spans="1:8" x14ac:dyDescent="0.2">
      <c r="A110" s="1"/>
      <c r="B110" s="6"/>
      <c r="C110" s="2"/>
      <c r="D110" s="4"/>
      <c r="E110" s="4"/>
      <c r="F110" s="4"/>
      <c r="G110" s="1"/>
      <c r="H110" s="1"/>
    </row>
    <row r="111" spans="1:8" x14ac:dyDescent="0.2">
      <c r="A111" s="1"/>
      <c r="B111" s="6"/>
      <c r="C111" s="2"/>
      <c r="D111" s="4"/>
      <c r="E111" s="4"/>
      <c r="F111" s="4"/>
      <c r="G111" s="1"/>
      <c r="H111" s="1"/>
    </row>
    <row r="113" spans="3:6" x14ac:dyDescent="0.2">
      <c r="C113" s="2" t="s">
        <v>143</v>
      </c>
      <c r="D113" s="7">
        <f>COUNT(D3:D100)</f>
        <v>98</v>
      </c>
      <c r="E113" s="7">
        <f>COUNT(E3:E100)</f>
        <v>60</v>
      </c>
      <c r="F113" s="7">
        <f>COUNT(F3:F100)</f>
        <v>98</v>
      </c>
    </row>
    <row r="114" spans="3:6" x14ac:dyDescent="0.2">
      <c r="C114" s="2" t="s">
        <v>164</v>
      </c>
      <c r="D114" s="8">
        <f>SUM(D3:D100)/D113</f>
        <v>34407.887755102041</v>
      </c>
      <c r="E114" s="8">
        <f>SUM(E3:E100)/E113</f>
        <v>35534.400000000001</v>
      </c>
      <c r="F114" s="8">
        <f>SUM(F3:F100)/F113</f>
        <v>35734.683673469386</v>
      </c>
    </row>
    <row r="115" spans="3:6" x14ac:dyDescent="0.2">
      <c r="C115" s="1" t="s">
        <v>165</v>
      </c>
      <c r="D115" s="4">
        <v>65346</v>
      </c>
      <c r="E115" s="4">
        <v>71953</v>
      </c>
      <c r="F115" s="4"/>
    </row>
    <row r="116" spans="3:6" x14ac:dyDescent="0.2">
      <c r="C116" s="1" t="s">
        <v>146</v>
      </c>
      <c r="D116" s="4">
        <v>19000</v>
      </c>
      <c r="E116" s="4">
        <v>24000</v>
      </c>
      <c r="F116" s="4"/>
    </row>
    <row r="118" spans="3:6" x14ac:dyDescent="0.2">
      <c r="C118" s="80">
        <v>19000</v>
      </c>
      <c r="D118">
        <v>1</v>
      </c>
      <c r="E118" s="9">
        <f>D118/98</f>
        <v>1.020408163265306E-2</v>
      </c>
      <c r="F118" s="9"/>
    </row>
    <row r="119" spans="3:6" x14ac:dyDescent="0.2">
      <c r="C119" s="80">
        <v>20000</v>
      </c>
      <c r="D119">
        <v>1</v>
      </c>
      <c r="E119" s="9">
        <f t="shared" ref="E119:E164" si="4">D119/98</f>
        <v>1.020408163265306E-2</v>
      </c>
      <c r="F119" s="9"/>
    </row>
    <row r="120" spans="3:6" x14ac:dyDescent="0.2">
      <c r="C120" s="80">
        <v>21000</v>
      </c>
      <c r="D120">
        <v>3</v>
      </c>
      <c r="E120" s="9">
        <f>D120/98</f>
        <v>3.0612244897959183E-2</v>
      </c>
      <c r="F120" s="9"/>
    </row>
    <row r="121" spans="3:6" x14ac:dyDescent="0.2">
      <c r="C121" s="80">
        <v>22000</v>
      </c>
      <c r="D121">
        <v>2</v>
      </c>
      <c r="E121" s="9">
        <f t="shared" si="4"/>
        <v>2.0408163265306121E-2</v>
      </c>
      <c r="F121" s="9"/>
    </row>
    <row r="122" spans="3:6" x14ac:dyDescent="0.2">
      <c r="C122" s="80">
        <v>23000</v>
      </c>
      <c r="D122">
        <v>4</v>
      </c>
      <c r="E122" s="9">
        <f t="shared" si="4"/>
        <v>4.0816326530612242E-2</v>
      </c>
      <c r="F122" s="9"/>
    </row>
    <row r="123" spans="3:6" x14ac:dyDescent="0.2">
      <c r="C123" s="80">
        <v>24000</v>
      </c>
      <c r="D123">
        <v>7</v>
      </c>
      <c r="E123" s="9">
        <f t="shared" si="4"/>
        <v>7.1428571428571425E-2</v>
      </c>
      <c r="F123" s="9"/>
    </row>
    <row r="124" spans="3:6" x14ac:dyDescent="0.2">
      <c r="C124" s="80">
        <v>25000</v>
      </c>
      <c r="D124">
        <v>4</v>
      </c>
      <c r="E124" s="9">
        <f t="shared" si="4"/>
        <v>4.0816326530612242E-2</v>
      </c>
      <c r="F124" s="9"/>
    </row>
    <row r="125" spans="3:6" x14ac:dyDescent="0.2">
      <c r="C125" s="80">
        <v>26000</v>
      </c>
      <c r="D125">
        <v>4</v>
      </c>
      <c r="E125" s="9">
        <f t="shared" si="4"/>
        <v>4.0816326530612242E-2</v>
      </c>
      <c r="F125" s="9"/>
    </row>
    <row r="126" spans="3:6" x14ac:dyDescent="0.2">
      <c r="C126" s="80">
        <v>27000</v>
      </c>
      <c r="D126">
        <v>3</v>
      </c>
      <c r="E126" s="9">
        <f t="shared" si="4"/>
        <v>3.0612244897959183E-2</v>
      </c>
      <c r="F126" s="9"/>
    </row>
    <row r="127" spans="3:6" x14ac:dyDescent="0.2">
      <c r="C127" s="80">
        <v>28000</v>
      </c>
      <c r="D127">
        <v>3</v>
      </c>
      <c r="E127" s="9">
        <f t="shared" si="4"/>
        <v>3.0612244897959183E-2</v>
      </c>
      <c r="F127" s="9"/>
    </row>
    <row r="128" spans="3:6" x14ac:dyDescent="0.2">
      <c r="C128" s="80">
        <v>29000</v>
      </c>
      <c r="D128">
        <v>6</v>
      </c>
      <c r="E128" s="9">
        <f t="shared" si="4"/>
        <v>6.1224489795918366E-2</v>
      </c>
      <c r="F128" s="9"/>
    </row>
    <row r="129" spans="3:6" x14ac:dyDescent="0.2">
      <c r="C129" s="80">
        <v>30000</v>
      </c>
      <c r="D129">
        <v>4</v>
      </c>
      <c r="E129" s="9">
        <f t="shared" si="4"/>
        <v>4.0816326530612242E-2</v>
      </c>
      <c r="F129" s="9"/>
    </row>
    <row r="130" spans="3:6" x14ac:dyDescent="0.2">
      <c r="C130" s="80">
        <v>31000</v>
      </c>
      <c r="D130">
        <v>1</v>
      </c>
      <c r="E130" s="9">
        <f t="shared" si="4"/>
        <v>1.020408163265306E-2</v>
      </c>
      <c r="F130" s="9"/>
    </row>
    <row r="131" spans="3:6" x14ac:dyDescent="0.2">
      <c r="C131" s="80">
        <v>32000</v>
      </c>
      <c r="D131">
        <v>8</v>
      </c>
      <c r="E131" s="9">
        <f t="shared" si="4"/>
        <v>8.1632653061224483E-2</v>
      </c>
      <c r="F131" s="9"/>
    </row>
    <row r="132" spans="3:6" x14ac:dyDescent="0.2">
      <c r="C132" s="80">
        <v>33000</v>
      </c>
      <c r="D132">
        <v>2</v>
      </c>
      <c r="E132" s="9">
        <f t="shared" si="4"/>
        <v>2.0408163265306121E-2</v>
      </c>
      <c r="F132" s="9"/>
    </row>
    <row r="133" spans="3:6" x14ac:dyDescent="0.2">
      <c r="C133" s="80">
        <v>34000</v>
      </c>
      <c r="D133">
        <v>1</v>
      </c>
      <c r="E133" s="9">
        <f t="shared" si="4"/>
        <v>1.020408163265306E-2</v>
      </c>
      <c r="F133" s="9"/>
    </row>
    <row r="134" spans="3:6" x14ac:dyDescent="0.2">
      <c r="C134" s="80">
        <v>35000</v>
      </c>
      <c r="D134">
        <v>8</v>
      </c>
      <c r="E134" s="9">
        <f t="shared" si="4"/>
        <v>8.1632653061224483E-2</v>
      </c>
      <c r="F134" s="9"/>
    </row>
    <row r="135" spans="3:6" x14ac:dyDescent="0.2">
      <c r="C135" s="80">
        <v>36000</v>
      </c>
      <c r="D135">
        <v>1</v>
      </c>
      <c r="E135" s="9">
        <f t="shared" si="4"/>
        <v>1.020408163265306E-2</v>
      </c>
      <c r="F135" s="9"/>
    </row>
    <row r="136" spans="3:6" x14ac:dyDescent="0.2">
      <c r="C136" s="80">
        <v>37000</v>
      </c>
      <c r="E136" s="9">
        <f t="shared" si="4"/>
        <v>0</v>
      </c>
      <c r="F136" s="9"/>
    </row>
    <row r="137" spans="3:6" x14ac:dyDescent="0.2">
      <c r="C137" s="80">
        <v>38000</v>
      </c>
      <c r="D137">
        <v>2</v>
      </c>
      <c r="E137" s="9">
        <f t="shared" si="4"/>
        <v>2.0408163265306121E-2</v>
      </c>
      <c r="F137" s="9"/>
    </row>
    <row r="138" spans="3:6" x14ac:dyDescent="0.2">
      <c r="C138" s="80">
        <v>39000</v>
      </c>
      <c r="E138" s="9">
        <f t="shared" si="4"/>
        <v>0</v>
      </c>
      <c r="F138" s="9"/>
    </row>
    <row r="139" spans="3:6" x14ac:dyDescent="0.2">
      <c r="C139" s="80">
        <v>40000</v>
      </c>
      <c r="D139">
        <v>3</v>
      </c>
      <c r="E139" s="9">
        <f t="shared" si="4"/>
        <v>3.0612244897959183E-2</v>
      </c>
      <c r="F139" s="9"/>
    </row>
    <row r="140" spans="3:6" x14ac:dyDescent="0.2">
      <c r="C140" s="80">
        <v>41000</v>
      </c>
      <c r="D140">
        <v>3</v>
      </c>
      <c r="E140" s="9">
        <f t="shared" si="4"/>
        <v>3.0612244897959183E-2</v>
      </c>
      <c r="F140" s="9"/>
    </row>
    <row r="141" spans="3:6" x14ac:dyDescent="0.2">
      <c r="C141" s="80">
        <v>42000</v>
      </c>
      <c r="D141">
        <v>2</v>
      </c>
      <c r="E141" s="9">
        <f t="shared" si="4"/>
        <v>2.0408163265306121E-2</v>
      </c>
      <c r="F141" s="9"/>
    </row>
    <row r="142" spans="3:6" x14ac:dyDescent="0.2">
      <c r="C142" s="80">
        <v>43000</v>
      </c>
      <c r="D142">
        <v>1</v>
      </c>
      <c r="E142" s="9">
        <f t="shared" si="4"/>
        <v>1.020408163265306E-2</v>
      </c>
      <c r="F142" s="9"/>
    </row>
    <row r="143" spans="3:6" x14ac:dyDescent="0.2">
      <c r="C143" s="80">
        <v>44000</v>
      </c>
      <c r="D143">
        <v>1</v>
      </c>
      <c r="E143" s="9">
        <f t="shared" si="4"/>
        <v>1.020408163265306E-2</v>
      </c>
      <c r="F143" s="9"/>
    </row>
    <row r="144" spans="3:6" x14ac:dyDescent="0.2">
      <c r="C144" s="80">
        <v>45000</v>
      </c>
      <c r="D144">
        <v>17</v>
      </c>
      <c r="E144" s="9">
        <f t="shared" si="4"/>
        <v>0.17346938775510204</v>
      </c>
      <c r="F144" s="9"/>
    </row>
    <row r="145" spans="3:6" x14ac:dyDescent="0.2">
      <c r="C145" s="80">
        <v>46000</v>
      </c>
      <c r="E145" s="9">
        <f t="shared" si="4"/>
        <v>0</v>
      </c>
      <c r="F145" s="9"/>
    </row>
    <row r="146" spans="3:6" x14ac:dyDescent="0.2">
      <c r="C146" s="80">
        <v>47000</v>
      </c>
      <c r="E146" s="9">
        <f t="shared" si="4"/>
        <v>0</v>
      </c>
      <c r="F146" s="9"/>
    </row>
    <row r="147" spans="3:6" x14ac:dyDescent="0.2">
      <c r="C147" s="80">
        <v>48000</v>
      </c>
      <c r="E147" s="9">
        <f t="shared" si="4"/>
        <v>0</v>
      </c>
      <c r="F147" s="9"/>
    </row>
    <row r="148" spans="3:6" x14ac:dyDescent="0.2">
      <c r="C148" s="80">
        <v>49000</v>
      </c>
      <c r="E148" s="9">
        <f t="shared" si="4"/>
        <v>0</v>
      </c>
      <c r="F148" s="9"/>
    </row>
    <row r="149" spans="3:6" x14ac:dyDescent="0.2">
      <c r="C149" s="80">
        <v>50000</v>
      </c>
      <c r="D149">
        <v>1</v>
      </c>
      <c r="E149" s="9">
        <f t="shared" si="4"/>
        <v>1.020408163265306E-2</v>
      </c>
      <c r="F149" s="9"/>
    </row>
    <row r="150" spans="3:6" x14ac:dyDescent="0.2">
      <c r="C150" s="80">
        <v>51000</v>
      </c>
      <c r="E150" s="9">
        <f t="shared" si="4"/>
        <v>0</v>
      </c>
      <c r="F150" s="9"/>
    </row>
    <row r="151" spans="3:6" x14ac:dyDescent="0.2">
      <c r="C151" s="80">
        <v>52000</v>
      </c>
      <c r="D151">
        <v>1</v>
      </c>
      <c r="E151" s="9">
        <f t="shared" si="4"/>
        <v>1.020408163265306E-2</v>
      </c>
      <c r="F151" s="9"/>
    </row>
    <row r="152" spans="3:6" x14ac:dyDescent="0.2">
      <c r="C152" s="80">
        <v>53000</v>
      </c>
      <c r="E152" s="9">
        <f t="shared" si="4"/>
        <v>0</v>
      </c>
      <c r="F152" s="9"/>
    </row>
    <row r="153" spans="3:6" x14ac:dyDescent="0.2">
      <c r="C153" s="80">
        <v>54000</v>
      </c>
      <c r="E153" s="9">
        <f t="shared" si="4"/>
        <v>0</v>
      </c>
      <c r="F153" s="9"/>
    </row>
    <row r="154" spans="3:6" x14ac:dyDescent="0.2">
      <c r="C154" s="80">
        <v>55000</v>
      </c>
      <c r="D154">
        <v>1</v>
      </c>
      <c r="E154" s="9">
        <f t="shared" si="4"/>
        <v>1.020408163265306E-2</v>
      </c>
      <c r="F154" s="9"/>
    </row>
    <row r="155" spans="3:6" x14ac:dyDescent="0.2">
      <c r="C155" s="80">
        <v>56000</v>
      </c>
      <c r="D155">
        <v>1</v>
      </c>
      <c r="E155" s="9">
        <f t="shared" si="4"/>
        <v>1.020408163265306E-2</v>
      </c>
      <c r="F155" s="9"/>
    </row>
    <row r="156" spans="3:6" x14ac:dyDescent="0.2">
      <c r="C156" s="80">
        <v>57000</v>
      </c>
      <c r="E156" s="9">
        <f t="shared" si="4"/>
        <v>0</v>
      </c>
      <c r="F156" s="9"/>
    </row>
    <row r="157" spans="3:6" x14ac:dyDescent="0.2">
      <c r="C157" s="80">
        <v>58000</v>
      </c>
      <c r="E157" s="9">
        <f t="shared" si="4"/>
        <v>0</v>
      </c>
      <c r="F157" s="9"/>
    </row>
    <row r="158" spans="3:6" x14ac:dyDescent="0.2">
      <c r="C158" s="80">
        <v>59000</v>
      </c>
      <c r="E158" s="9">
        <f t="shared" si="4"/>
        <v>0</v>
      </c>
      <c r="F158" s="9"/>
    </row>
    <row r="159" spans="3:6" x14ac:dyDescent="0.2">
      <c r="C159" s="80">
        <v>60000</v>
      </c>
      <c r="E159" s="9">
        <f t="shared" si="4"/>
        <v>0</v>
      </c>
      <c r="F159" s="9"/>
    </row>
    <row r="160" spans="3:6" x14ac:dyDescent="0.2">
      <c r="C160" s="80">
        <v>61000</v>
      </c>
      <c r="E160" s="9">
        <f t="shared" si="4"/>
        <v>0</v>
      </c>
      <c r="F160" s="9"/>
    </row>
    <row r="161" spans="3:6" x14ac:dyDescent="0.2">
      <c r="C161" s="80">
        <v>62000</v>
      </c>
      <c r="E161" s="9">
        <f t="shared" si="4"/>
        <v>0</v>
      </c>
      <c r="F161" s="9"/>
    </row>
    <row r="162" spans="3:6" x14ac:dyDescent="0.2">
      <c r="C162" s="80">
        <v>63000</v>
      </c>
      <c r="E162" s="9">
        <f t="shared" si="4"/>
        <v>0</v>
      </c>
      <c r="F162" s="9"/>
    </row>
    <row r="163" spans="3:6" x14ac:dyDescent="0.2">
      <c r="C163" s="80">
        <v>64000</v>
      </c>
      <c r="E163" s="9">
        <f t="shared" si="4"/>
        <v>0</v>
      </c>
      <c r="F163" s="9"/>
    </row>
    <row r="164" spans="3:6" x14ac:dyDescent="0.2">
      <c r="C164" s="80">
        <v>65000</v>
      </c>
      <c r="D164">
        <v>1</v>
      </c>
      <c r="E164" s="9">
        <f t="shared" si="4"/>
        <v>1.020408163265306E-2</v>
      </c>
      <c r="F164" s="9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53" workbookViewId="0">
      <selection activeCell="J75" sqref="J75"/>
    </sheetView>
  </sheetViews>
  <sheetFormatPr defaultRowHeight="12.75" x14ac:dyDescent="0.2"/>
  <cols>
    <col min="2" max="2" width="12.85546875" customWidth="1"/>
    <col min="3" max="3" width="11.28515625" bestFit="1" customWidth="1"/>
    <col min="4" max="6" width="10.28515625" bestFit="1" customWidth="1"/>
  </cols>
  <sheetData>
    <row r="1" spans="1:10" x14ac:dyDescent="0.2">
      <c r="A1" t="s">
        <v>166</v>
      </c>
      <c r="B1" t="s">
        <v>98</v>
      </c>
      <c r="C1" t="s">
        <v>99</v>
      </c>
      <c r="D1" t="s">
        <v>100</v>
      </c>
      <c r="E1" t="s">
        <v>101</v>
      </c>
      <c r="F1" t="s">
        <v>680</v>
      </c>
      <c r="G1" t="s">
        <v>391</v>
      </c>
      <c r="H1" t="s">
        <v>105</v>
      </c>
    </row>
    <row r="2" spans="1:10" x14ac:dyDescent="0.2">
      <c r="A2" s="10" t="s">
        <v>569</v>
      </c>
      <c r="B2" s="45">
        <v>39925</v>
      </c>
      <c r="C2" s="10" t="s">
        <v>197</v>
      </c>
      <c r="D2" s="84">
        <v>13287</v>
      </c>
      <c r="E2" s="84">
        <v>14479</v>
      </c>
      <c r="F2" s="84">
        <f>SUM(D2:E2)/2</f>
        <v>13883</v>
      </c>
      <c r="G2" s="10" t="s">
        <v>171</v>
      </c>
      <c r="H2" s="10" t="s">
        <v>623</v>
      </c>
      <c r="I2" s="10"/>
      <c r="J2" s="10"/>
    </row>
    <row r="3" spans="1:10" x14ac:dyDescent="0.2">
      <c r="A3" s="10" t="s">
        <v>569</v>
      </c>
      <c r="B3" s="45">
        <v>39982</v>
      </c>
      <c r="C3" s="10" t="s">
        <v>197</v>
      </c>
      <c r="D3" s="84">
        <v>13287</v>
      </c>
      <c r="E3" s="10"/>
      <c r="F3" s="84">
        <f>D3</f>
        <v>13287</v>
      </c>
      <c r="G3" s="10" t="s">
        <v>171</v>
      </c>
      <c r="H3" s="10" t="s">
        <v>239</v>
      </c>
      <c r="I3" s="10"/>
      <c r="J3" s="10"/>
    </row>
    <row r="4" spans="1:10" x14ac:dyDescent="0.2">
      <c r="A4" s="10" t="s">
        <v>569</v>
      </c>
      <c r="B4" s="13">
        <v>40149</v>
      </c>
      <c r="C4" s="44" t="s">
        <v>197</v>
      </c>
      <c r="D4" s="84">
        <v>13297</v>
      </c>
      <c r="E4" s="46"/>
      <c r="F4" s="84">
        <f>D4</f>
        <v>13297</v>
      </c>
      <c r="G4" s="44" t="s">
        <v>299</v>
      </c>
      <c r="H4" s="44" t="s">
        <v>603</v>
      </c>
      <c r="I4" s="10"/>
      <c r="J4" s="10"/>
    </row>
    <row r="5" spans="1:10" x14ac:dyDescent="0.2">
      <c r="A5" s="44" t="s">
        <v>569</v>
      </c>
      <c r="B5" s="13">
        <v>40240</v>
      </c>
      <c r="C5" s="44" t="s">
        <v>197</v>
      </c>
      <c r="D5" s="85">
        <v>13297</v>
      </c>
      <c r="E5" s="85">
        <v>14352</v>
      </c>
      <c r="F5" s="84">
        <f>SUM(D5:E5)/2</f>
        <v>13824.5</v>
      </c>
      <c r="G5" s="44" t="s">
        <v>171</v>
      </c>
      <c r="H5" s="44" t="s">
        <v>627</v>
      </c>
      <c r="I5" s="10"/>
      <c r="J5" s="10"/>
    </row>
    <row r="6" spans="1:10" x14ac:dyDescent="0.2">
      <c r="A6" s="44" t="s">
        <v>572</v>
      </c>
      <c r="B6" s="13">
        <v>40233</v>
      </c>
      <c r="C6" s="44" t="s">
        <v>138</v>
      </c>
      <c r="D6" s="32">
        <v>14045</v>
      </c>
      <c r="E6" s="10"/>
      <c r="F6" s="84">
        <f>D6</f>
        <v>14045</v>
      </c>
      <c r="G6" s="44" t="s">
        <v>171</v>
      </c>
      <c r="H6" s="10" t="s">
        <v>574</v>
      </c>
      <c r="I6" s="10"/>
      <c r="J6" s="10"/>
    </row>
    <row r="7" spans="1:10" x14ac:dyDescent="0.2">
      <c r="A7" s="44" t="s">
        <v>569</v>
      </c>
      <c r="B7" s="13">
        <v>40191</v>
      </c>
      <c r="C7" s="44" t="s">
        <v>197</v>
      </c>
      <c r="D7" s="85">
        <v>14352</v>
      </c>
      <c r="E7" s="46"/>
      <c r="F7" s="84">
        <f>D7</f>
        <v>14352</v>
      </c>
      <c r="G7" s="44" t="s">
        <v>171</v>
      </c>
      <c r="H7" s="10" t="s">
        <v>160</v>
      </c>
      <c r="I7" s="10"/>
      <c r="J7" s="10"/>
    </row>
    <row r="8" spans="1:10" x14ac:dyDescent="0.2">
      <c r="A8" s="44" t="s">
        <v>575</v>
      </c>
      <c r="B8" s="13">
        <v>39968</v>
      </c>
      <c r="C8" s="44" t="s">
        <v>576</v>
      </c>
      <c r="D8" s="85">
        <v>16605</v>
      </c>
      <c r="E8" s="85">
        <v>18266</v>
      </c>
      <c r="F8" s="84">
        <f>SUM(D8:E8)/2</f>
        <v>17435.5</v>
      </c>
      <c r="G8" s="44" t="s">
        <v>171</v>
      </c>
      <c r="H8" s="44" t="s">
        <v>619</v>
      </c>
      <c r="I8" s="10"/>
      <c r="J8" s="10"/>
    </row>
    <row r="9" spans="1:10" x14ac:dyDescent="0.2">
      <c r="A9" s="10" t="s">
        <v>577</v>
      </c>
      <c r="B9" s="13">
        <v>40094</v>
      </c>
      <c r="C9" s="10" t="s">
        <v>574</v>
      </c>
      <c r="D9" s="84">
        <v>18329</v>
      </c>
      <c r="E9" s="84">
        <v>21558</v>
      </c>
      <c r="F9" s="84">
        <f>SUM(D9:E9)/2</f>
        <v>19943.5</v>
      </c>
      <c r="G9" s="44" t="s">
        <v>206</v>
      </c>
      <c r="H9" s="44" t="s">
        <v>573</v>
      </c>
      <c r="I9" s="46"/>
      <c r="J9" s="46"/>
    </row>
    <row r="10" spans="1:10" x14ac:dyDescent="0.2">
      <c r="A10" s="10" t="s">
        <v>578</v>
      </c>
      <c r="B10" s="13">
        <v>40254</v>
      </c>
      <c r="C10" s="10" t="s">
        <v>579</v>
      </c>
      <c r="D10" s="84">
        <v>18453</v>
      </c>
      <c r="E10" s="84">
        <v>22221</v>
      </c>
      <c r="F10" s="84">
        <f>SUM(D10:E10)/2</f>
        <v>20337</v>
      </c>
      <c r="G10" s="44" t="s">
        <v>299</v>
      </c>
      <c r="H10" s="44" t="s">
        <v>239</v>
      </c>
      <c r="I10" s="46"/>
      <c r="J10" s="46"/>
    </row>
    <row r="11" spans="1:10" x14ac:dyDescent="0.2">
      <c r="A11" s="44" t="s">
        <v>581</v>
      </c>
      <c r="B11" s="13">
        <v>40079</v>
      </c>
      <c r="C11" s="44" t="s">
        <v>582</v>
      </c>
      <c r="D11" s="84">
        <v>19000</v>
      </c>
      <c r="E11" s="84">
        <v>22000</v>
      </c>
      <c r="F11" s="84">
        <f>SUM(D11:E11)/2</f>
        <v>20500</v>
      </c>
      <c r="G11" s="44" t="s">
        <v>171</v>
      </c>
      <c r="H11" s="10" t="s">
        <v>570</v>
      </c>
      <c r="I11" s="46"/>
      <c r="J11" s="46"/>
    </row>
    <row r="12" spans="1:10" x14ac:dyDescent="0.2">
      <c r="A12" s="43" t="s">
        <v>22</v>
      </c>
      <c r="B12" s="13" t="s">
        <v>77</v>
      </c>
      <c r="C12" s="43" t="s">
        <v>23</v>
      </c>
      <c r="D12" s="85">
        <v>19247</v>
      </c>
      <c r="E12" s="85">
        <v>21306</v>
      </c>
      <c r="F12" s="84">
        <f>SUM(D12:E12)/2</f>
        <v>20276.5</v>
      </c>
      <c r="G12" s="44"/>
      <c r="H12" s="43" t="s">
        <v>108</v>
      </c>
      <c r="I12" s="46"/>
      <c r="J12" s="46"/>
    </row>
    <row r="13" spans="1:10" x14ac:dyDescent="0.2">
      <c r="A13" s="57" t="s">
        <v>583</v>
      </c>
      <c r="B13" s="13">
        <v>40031</v>
      </c>
      <c r="C13" s="57" t="s">
        <v>584</v>
      </c>
      <c r="D13" s="84">
        <v>19427</v>
      </c>
      <c r="E13" s="84">
        <v>21306</v>
      </c>
      <c r="F13" s="84">
        <f>SUM(D13:E13)/2</f>
        <v>20366.5</v>
      </c>
      <c r="G13" s="44" t="s">
        <v>367</v>
      </c>
      <c r="H13" s="10" t="s">
        <v>239</v>
      </c>
      <c r="I13" s="46"/>
      <c r="J13" s="46"/>
    </row>
    <row r="14" spans="1:10" x14ac:dyDescent="0.2">
      <c r="A14" s="44" t="s">
        <v>585</v>
      </c>
      <c r="B14" s="13">
        <v>40191</v>
      </c>
      <c r="C14" s="44" t="s">
        <v>239</v>
      </c>
      <c r="D14" s="85">
        <v>19465</v>
      </c>
      <c r="E14" s="46"/>
      <c r="F14" s="84">
        <f>D14</f>
        <v>19465</v>
      </c>
      <c r="G14" s="44" t="s">
        <v>121</v>
      </c>
      <c r="H14" s="44" t="s">
        <v>160</v>
      </c>
      <c r="I14" s="10"/>
      <c r="J14" s="10"/>
    </row>
    <row r="15" spans="1:10" x14ac:dyDescent="0.2">
      <c r="A15" s="10" t="s">
        <v>587</v>
      </c>
      <c r="B15" s="45">
        <v>40129</v>
      </c>
      <c r="C15" s="10" t="s">
        <v>239</v>
      </c>
      <c r="D15" s="84">
        <v>19465</v>
      </c>
      <c r="E15" s="84">
        <v>21445</v>
      </c>
      <c r="F15" s="84">
        <f>SUM(D15:E15)/2</f>
        <v>20455</v>
      </c>
      <c r="G15" s="44" t="s">
        <v>250</v>
      </c>
      <c r="H15" s="44" t="s">
        <v>610</v>
      </c>
      <c r="I15" s="46"/>
      <c r="J15" s="46"/>
    </row>
    <row r="16" spans="1:10" x14ac:dyDescent="0.2">
      <c r="A16" s="44" t="s">
        <v>589</v>
      </c>
      <c r="B16" s="13">
        <v>40191</v>
      </c>
      <c r="C16" s="44" t="s">
        <v>239</v>
      </c>
      <c r="D16" s="85">
        <v>19465</v>
      </c>
      <c r="E16" s="46"/>
      <c r="F16" s="84">
        <f>D16</f>
        <v>19465</v>
      </c>
      <c r="G16" s="44" t="s">
        <v>171</v>
      </c>
      <c r="H16" s="44" t="s">
        <v>613</v>
      </c>
      <c r="I16" s="46"/>
      <c r="J16" s="46"/>
    </row>
    <row r="17" spans="1:10" x14ac:dyDescent="0.2">
      <c r="A17" s="44" t="s">
        <v>591</v>
      </c>
      <c r="B17" s="13">
        <v>40191</v>
      </c>
      <c r="C17" s="44" t="s">
        <v>239</v>
      </c>
      <c r="D17" s="85">
        <v>19465</v>
      </c>
      <c r="E17" s="46"/>
      <c r="F17" s="84">
        <f>D17</f>
        <v>19465</v>
      </c>
      <c r="G17" s="44" t="s">
        <v>171</v>
      </c>
      <c r="H17" s="44" t="s">
        <v>416</v>
      </c>
      <c r="I17" s="46"/>
      <c r="J17" s="46"/>
    </row>
    <row r="18" spans="1:10" x14ac:dyDescent="0.2">
      <c r="A18" s="10" t="s">
        <v>593</v>
      </c>
      <c r="B18" s="13">
        <v>40149</v>
      </c>
      <c r="C18" s="10" t="s">
        <v>117</v>
      </c>
      <c r="D18" s="84">
        <v>19621</v>
      </c>
      <c r="E18" s="84">
        <v>23708</v>
      </c>
      <c r="F18" s="84">
        <f>SUM(D18:E18)/2</f>
        <v>21664.5</v>
      </c>
      <c r="G18" s="44" t="s">
        <v>288</v>
      </c>
      <c r="H18" s="44" t="s">
        <v>655</v>
      </c>
      <c r="I18" s="46"/>
      <c r="J18" s="46"/>
    </row>
    <row r="19" spans="1:10" x14ac:dyDescent="0.2">
      <c r="A19" s="44" t="s">
        <v>595</v>
      </c>
      <c r="B19" s="13">
        <v>40240</v>
      </c>
      <c r="C19" s="44" t="s">
        <v>596</v>
      </c>
      <c r="D19" s="32">
        <v>20000</v>
      </c>
      <c r="E19" s="32">
        <v>22000</v>
      </c>
      <c r="F19" s="84">
        <f>SUM(D19:E19)/2</f>
        <v>21000</v>
      </c>
      <c r="G19" s="44" t="s">
        <v>337</v>
      </c>
      <c r="H19" s="44" t="s">
        <v>653</v>
      </c>
      <c r="I19" s="46"/>
      <c r="J19" s="46"/>
    </row>
    <row r="20" spans="1:10" x14ac:dyDescent="0.2">
      <c r="A20" s="44" t="s">
        <v>598</v>
      </c>
      <c r="B20" s="13">
        <v>40010</v>
      </c>
      <c r="C20" s="44" t="s">
        <v>307</v>
      </c>
      <c r="D20" s="84">
        <v>20052</v>
      </c>
      <c r="E20" s="85">
        <v>24436</v>
      </c>
      <c r="F20" s="84">
        <f>SUM(D20:E20)/2</f>
        <v>22244</v>
      </c>
      <c r="G20" s="44" t="s">
        <v>171</v>
      </c>
      <c r="H20" s="44" t="s">
        <v>652</v>
      </c>
      <c r="I20" s="46"/>
      <c r="J20" s="46"/>
    </row>
    <row r="21" spans="1:10" x14ac:dyDescent="0.2">
      <c r="A21" s="44" t="s">
        <v>600</v>
      </c>
      <c r="B21" s="45">
        <v>39982</v>
      </c>
      <c r="C21" s="44" t="s">
        <v>310</v>
      </c>
      <c r="D21" s="85">
        <v>20495</v>
      </c>
      <c r="E21" s="85">
        <v>24184</v>
      </c>
      <c r="F21" s="84">
        <f>SUM(D21:E21)/2</f>
        <v>22339.5</v>
      </c>
      <c r="G21" s="10" t="s">
        <v>206</v>
      </c>
      <c r="H21" s="10" t="s">
        <v>616</v>
      </c>
      <c r="I21" s="46"/>
      <c r="J21" s="46"/>
    </row>
    <row r="22" spans="1:10" x14ac:dyDescent="0.2">
      <c r="A22" s="44" t="s">
        <v>602</v>
      </c>
      <c r="B22" s="13">
        <v>40191</v>
      </c>
      <c r="C22" s="44" t="s">
        <v>603</v>
      </c>
      <c r="D22" s="85">
        <v>20978</v>
      </c>
      <c r="E22" s="85">
        <v>25471</v>
      </c>
      <c r="F22" s="84">
        <f>SUM(D22:E22)/2</f>
        <v>23224.5</v>
      </c>
      <c r="G22" s="44" t="s">
        <v>250</v>
      </c>
      <c r="H22" s="44" t="s">
        <v>307</v>
      </c>
      <c r="I22" s="46"/>
      <c r="J22" s="46"/>
    </row>
    <row r="23" spans="1:10" x14ac:dyDescent="0.2">
      <c r="A23" s="44" t="s">
        <v>605</v>
      </c>
      <c r="B23" s="13">
        <v>40017</v>
      </c>
      <c r="C23" s="44" t="s">
        <v>606</v>
      </c>
      <c r="D23" s="85">
        <v>21000</v>
      </c>
      <c r="E23" s="46"/>
      <c r="F23" s="84">
        <f>D23</f>
        <v>21000</v>
      </c>
      <c r="G23" s="10" t="s">
        <v>171</v>
      </c>
      <c r="H23" s="10" t="s">
        <v>590</v>
      </c>
      <c r="I23" s="46"/>
      <c r="J23" s="46"/>
    </row>
    <row r="24" spans="1:10" x14ac:dyDescent="0.2">
      <c r="A24" s="44" t="s">
        <v>607</v>
      </c>
      <c r="B24" s="13">
        <v>39968</v>
      </c>
      <c r="C24" s="44" t="s">
        <v>608</v>
      </c>
      <c r="D24" s="85">
        <v>21245</v>
      </c>
      <c r="E24" s="85">
        <v>23902</v>
      </c>
      <c r="F24" s="84">
        <f>SUM(D24:E24)/2</f>
        <v>22573.5</v>
      </c>
      <c r="G24" s="44" t="s">
        <v>121</v>
      </c>
      <c r="H24" s="44" t="s">
        <v>646</v>
      </c>
      <c r="I24" s="46"/>
      <c r="J24" s="46"/>
    </row>
    <row r="25" spans="1:10" x14ac:dyDescent="0.2">
      <c r="A25" s="44" t="s">
        <v>609</v>
      </c>
      <c r="B25" s="13">
        <v>40198</v>
      </c>
      <c r="C25" s="44" t="s">
        <v>608</v>
      </c>
      <c r="D25" s="85">
        <v>21245</v>
      </c>
      <c r="E25" s="46"/>
      <c r="F25" s="84">
        <f>D25</f>
        <v>21245</v>
      </c>
      <c r="G25" s="44" t="s">
        <v>121</v>
      </c>
      <c r="H25" s="44" t="s">
        <v>646</v>
      </c>
      <c r="I25" s="86"/>
      <c r="J25" s="46"/>
    </row>
    <row r="26" spans="1:10" x14ac:dyDescent="0.2">
      <c r="A26" s="44" t="s">
        <v>585</v>
      </c>
      <c r="B26" s="13">
        <v>39974</v>
      </c>
      <c r="C26" s="44" t="s">
        <v>608</v>
      </c>
      <c r="D26" s="85">
        <v>21245</v>
      </c>
      <c r="E26" s="46"/>
      <c r="F26" s="84">
        <f>D26</f>
        <v>21245</v>
      </c>
      <c r="G26" s="10" t="s">
        <v>171</v>
      </c>
      <c r="H26" s="10" t="s">
        <v>648</v>
      </c>
      <c r="I26" s="46"/>
      <c r="J26" s="46"/>
    </row>
    <row r="27" spans="1:10" x14ac:dyDescent="0.2">
      <c r="A27" s="44" t="s">
        <v>611</v>
      </c>
      <c r="B27" s="45">
        <v>40198</v>
      </c>
      <c r="C27" s="44" t="s">
        <v>612</v>
      </c>
      <c r="D27" s="85">
        <v>21391</v>
      </c>
      <c r="E27" s="10"/>
      <c r="F27" s="84">
        <f>D27</f>
        <v>21391</v>
      </c>
      <c r="G27" s="44" t="s">
        <v>299</v>
      </c>
      <c r="H27" s="44" t="s">
        <v>239</v>
      </c>
      <c r="I27" s="46"/>
      <c r="J27" s="46"/>
    </row>
    <row r="28" spans="1:10" x14ac:dyDescent="0.2">
      <c r="A28" s="44" t="s">
        <v>611</v>
      </c>
      <c r="B28" s="45">
        <v>40198</v>
      </c>
      <c r="C28" s="44" t="s">
        <v>612</v>
      </c>
      <c r="D28" s="85">
        <v>21391</v>
      </c>
      <c r="E28" s="10"/>
      <c r="F28" s="84">
        <f>D28</f>
        <v>21391</v>
      </c>
      <c r="G28" s="44" t="s">
        <v>171</v>
      </c>
      <c r="H28" s="44" t="s">
        <v>154</v>
      </c>
      <c r="I28" s="46"/>
      <c r="J28" s="46"/>
    </row>
    <row r="29" spans="1:10" x14ac:dyDescent="0.2">
      <c r="A29" s="44" t="s">
        <v>614</v>
      </c>
      <c r="B29" s="13">
        <v>40024</v>
      </c>
      <c r="C29" s="44" t="s">
        <v>310</v>
      </c>
      <c r="D29" s="84">
        <v>21450</v>
      </c>
      <c r="E29" s="85">
        <v>24668</v>
      </c>
      <c r="F29" s="84">
        <f>SUM(D29:E29)/2</f>
        <v>23059</v>
      </c>
      <c r="G29" s="44" t="s">
        <v>136</v>
      </c>
      <c r="H29" s="44" t="s">
        <v>160</v>
      </c>
      <c r="I29" s="46"/>
      <c r="J29" s="46"/>
    </row>
    <row r="30" spans="1:10" x14ac:dyDescent="0.2">
      <c r="A30" s="44" t="s">
        <v>615</v>
      </c>
      <c r="B30" s="13">
        <v>40212</v>
      </c>
      <c r="C30" s="44" t="s">
        <v>310</v>
      </c>
      <c r="D30" s="85">
        <v>21450</v>
      </c>
      <c r="E30" s="85">
        <v>24668</v>
      </c>
      <c r="F30" s="84">
        <f>SUM(D30:E30)/2</f>
        <v>23059</v>
      </c>
      <c r="G30" s="44" t="s">
        <v>171</v>
      </c>
      <c r="H30" s="44" t="s">
        <v>619</v>
      </c>
      <c r="I30" s="46"/>
      <c r="J30" s="46"/>
    </row>
    <row r="31" spans="1:10" x14ac:dyDescent="0.2">
      <c r="A31" s="10" t="s">
        <v>617</v>
      </c>
      <c r="B31" s="13">
        <v>40114</v>
      </c>
      <c r="C31" s="10" t="s">
        <v>197</v>
      </c>
      <c r="D31" s="84">
        <v>21731</v>
      </c>
      <c r="E31" s="46"/>
      <c r="F31" s="84">
        <f>D31</f>
        <v>21731</v>
      </c>
      <c r="G31" s="44" t="s">
        <v>121</v>
      </c>
      <c r="H31" s="44" t="s">
        <v>160</v>
      </c>
      <c r="I31" s="46"/>
      <c r="J31" s="46"/>
    </row>
    <row r="32" spans="1:10" x14ac:dyDescent="0.2">
      <c r="A32" s="44" t="s">
        <v>618</v>
      </c>
      <c r="B32" s="13">
        <v>40227</v>
      </c>
      <c r="C32" s="44" t="s">
        <v>197</v>
      </c>
      <c r="D32" s="84">
        <v>22000</v>
      </c>
      <c r="E32" s="46"/>
      <c r="F32" s="84">
        <f>D32</f>
        <v>22000</v>
      </c>
      <c r="G32" s="44" t="s">
        <v>299</v>
      </c>
      <c r="H32" s="44" t="s">
        <v>239</v>
      </c>
      <c r="I32" s="46"/>
      <c r="J32" s="46"/>
    </row>
    <row r="33" spans="1:10" x14ac:dyDescent="0.2">
      <c r="A33" s="1" t="s">
        <v>620</v>
      </c>
      <c r="B33" s="6">
        <v>39974</v>
      </c>
      <c r="C33" s="1" t="s">
        <v>621</v>
      </c>
      <c r="D33" s="35">
        <v>22000</v>
      </c>
      <c r="F33" s="34">
        <f>D33</f>
        <v>22000</v>
      </c>
      <c r="G33" s="1" t="s">
        <v>171</v>
      </c>
      <c r="H33" s="1" t="s">
        <v>644</v>
      </c>
    </row>
    <row r="34" spans="1:10" x14ac:dyDescent="0.2">
      <c r="A34" s="1" t="s">
        <v>625</v>
      </c>
      <c r="B34" s="6">
        <v>40017</v>
      </c>
      <c r="C34" s="1" t="s">
        <v>273</v>
      </c>
      <c r="D34" s="34">
        <v>22001</v>
      </c>
      <c r="E34" s="35">
        <v>23473</v>
      </c>
      <c r="F34" s="34">
        <f>SUM(D34:E34)/2</f>
        <v>22737</v>
      </c>
      <c r="G34" s="2" t="s">
        <v>171</v>
      </c>
      <c r="H34" s="2" t="s">
        <v>580</v>
      </c>
    </row>
    <row r="35" spans="1:10" x14ac:dyDescent="0.2">
      <c r="A35" s="1" t="s">
        <v>622</v>
      </c>
      <c r="B35" s="6">
        <v>40079</v>
      </c>
      <c r="C35" s="1" t="s">
        <v>619</v>
      </c>
      <c r="D35" s="34">
        <v>22001</v>
      </c>
      <c r="E35" s="34">
        <v>26016</v>
      </c>
      <c r="F35" s="34">
        <f>SUM(D35:E35)/2</f>
        <v>24008.5</v>
      </c>
      <c r="G35" s="1" t="s">
        <v>171</v>
      </c>
      <c r="H35" s="1" t="s">
        <v>592</v>
      </c>
    </row>
    <row r="36" spans="1:10" x14ac:dyDescent="0.2">
      <c r="A36" s="1" t="s">
        <v>624</v>
      </c>
      <c r="B36" s="6">
        <v>40079</v>
      </c>
      <c r="C36" s="1" t="s">
        <v>619</v>
      </c>
      <c r="D36" s="34">
        <v>22001</v>
      </c>
      <c r="E36" s="34">
        <v>26016</v>
      </c>
      <c r="F36" s="34">
        <f>SUM(D36:E36)/2</f>
        <v>24008.5</v>
      </c>
      <c r="G36" s="1" t="s">
        <v>171</v>
      </c>
      <c r="H36" s="1" t="s">
        <v>594</v>
      </c>
    </row>
    <row r="37" spans="1:10" x14ac:dyDescent="0.2">
      <c r="A37" s="1" t="s">
        <v>605</v>
      </c>
      <c r="B37" s="22">
        <v>39961</v>
      </c>
      <c r="C37" s="1" t="s">
        <v>626</v>
      </c>
      <c r="D37" s="35">
        <v>22469</v>
      </c>
      <c r="F37" s="34">
        <f>D37</f>
        <v>22469</v>
      </c>
      <c r="G37" s="1" t="s">
        <v>171</v>
      </c>
      <c r="H37" s="1" t="s">
        <v>160</v>
      </c>
    </row>
    <row r="38" spans="1:10" x14ac:dyDescent="0.2">
      <c r="A38" s="1" t="s">
        <v>589</v>
      </c>
      <c r="B38" s="22">
        <v>39953</v>
      </c>
      <c r="C38" s="1" t="s">
        <v>243</v>
      </c>
      <c r="D38" s="35">
        <v>22533</v>
      </c>
      <c r="F38" s="34">
        <f>D38</f>
        <v>22533</v>
      </c>
      <c r="G38" s="1" t="s">
        <v>367</v>
      </c>
      <c r="H38" s="24" t="s">
        <v>597</v>
      </c>
    </row>
    <row r="39" spans="1:10" x14ac:dyDescent="0.2">
      <c r="A39" s="1" t="s">
        <v>628</v>
      </c>
      <c r="B39" s="6">
        <v>40031</v>
      </c>
      <c r="C39" s="1" t="s">
        <v>629</v>
      </c>
      <c r="D39" s="34">
        <v>23000</v>
      </c>
      <c r="E39" s="34">
        <v>30000</v>
      </c>
      <c r="F39" s="34">
        <f>SUM(D39:E39)/2</f>
        <v>26500</v>
      </c>
      <c r="G39" s="1" t="s">
        <v>171</v>
      </c>
      <c r="H39" s="1" t="s">
        <v>601</v>
      </c>
    </row>
    <row r="40" spans="1:10" x14ac:dyDescent="0.2">
      <c r="A40" s="1" t="s">
        <v>630</v>
      </c>
      <c r="B40" s="6">
        <v>40059</v>
      </c>
      <c r="C40" s="1" t="s">
        <v>631</v>
      </c>
      <c r="D40" s="34">
        <v>23449</v>
      </c>
      <c r="E40" s="34">
        <v>26391</v>
      </c>
      <c r="F40" s="34">
        <f>SUM(D40:E40)/2</f>
        <v>24920</v>
      </c>
      <c r="G40" s="1" t="s">
        <v>206</v>
      </c>
      <c r="H40" s="1" t="s">
        <v>154</v>
      </c>
    </row>
    <row r="41" spans="1:10" x14ac:dyDescent="0.2">
      <c r="A41" s="43" t="s">
        <v>49</v>
      </c>
      <c r="B41" s="6" t="s">
        <v>77</v>
      </c>
      <c r="C41" s="43" t="s">
        <v>88</v>
      </c>
      <c r="D41" s="35">
        <v>23449</v>
      </c>
      <c r="E41" s="35">
        <v>26391</v>
      </c>
      <c r="F41" s="34">
        <f>SUM(D41:E41)/2</f>
        <v>24920</v>
      </c>
      <c r="G41" s="1"/>
      <c r="H41" s="43" t="s">
        <v>228</v>
      </c>
    </row>
    <row r="42" spans="1:10" x14ac:dyDescent="0.2">
      <c r="A42" s="1" t="s">
        <v>605</v>
      </c>
      <c r="B42" s="22">
        <v>39953</v>
      </c>
      <c r="C42" s="1" t="s">
        <v>632</v>
      </c>
      <c r="D42" s="35">
        <v>23473</v>
      </c>
      <c r="E42" s="35">
        <v>27573</v>
      </c>
      <c r="F42" s="34">
        <f>SUM(D42:E42)/2</f>
        <v>25523</v>
      </c>
      <c r="G42" s="1" t="s">
        <v>171</v>
      </c>
      <c r="H42" s="1" t="s">
        <v>160</v>
      </c>
    </row>
    <row r="43" spans="1:10" x14ac:dyDescent="0.2">
      <c r="A43" s="2" t="s">
        <v>633</v>
      </c>
      <c r="B43" s="22">
        <v>39918</v>
      </c>
      <c r="C43" s="2" t="s">
        <v>239</v>
      </c>
      <c r="D43" s="34">
        <v>23514</v>
      </c>
      <c r="F43" s="34">
        <f>D43</f>
        <v>23514</v>
      </c>
      <c r="G43" s="1" t="s">
        <v>136</v>
      </c>
      <c r="H43" s="1" t="s">
        <v>160</v>
      </c>
    </row>
    <row r="44" spans="1:10" x14ac:dyDescent="0.2">
      <c r="A44" s="2" t="s">
        <v>635</v>
      </c>
      <c r="B44" s="22">
        <v>39925</v>
      </c>
      <c r="C44" s="2" t="s">
        <v>636</v>
      </c>
      <c r="D44" s="34">
        <v>24147</v>
      </c>
      <c r="F44" s="34">
        <f>D44</f>
        <v>24147</v>
      </c>
      <c r="G44" s="1" t="s">
        <v>171</v>
      </c>
      <c r="H44" s="1" t="s">
        <v>599</v>
      </c>
    </row>
    <row r="45" spans="1:10" x14ac:dyDescent="0.2">
      <c r="A45" s="2" t="s">
        <v>637</v>
      </c>
      <c r="B45" s="22">
        <v>39925</v>
      </c>
      <c r="C45" s="2" t="s">
        <v>636</v>
      </c>
      <c r="D45" s="34">
        <v>24148</v>
      </c>
      <c r="F45" s="34">
        <f>D45</f>
        <v>24148</v>
      </c>
      <c r="G45" s="1" t="s">
        <v>171</v>
      </c>
      <c r="H45" s="1" t="s">
        <v>601</v>
      </c>
    </row>
    <row r="46" spans="1:10" x14ac:dyDescent="0.2">
      <c r="A46" s="43" t="s">
        <v>742</v>
      </c>
      <c r="B46" s="6" t="s">
        <v>77</v>
      </c>
      <c r="C46" s="43" t="s">
        <v>138</v>
      </c>
      <c r="D46" s="35">
        <v>24168</v>
      </c>
      <c r="E46" s="35">
        <v>26972</v>
      </c>
      <c r="F46" s="34">
        <f>SUM(D46:E46)/2</f>
        <v>25570</v>
      </c>
      <c r="G46" s="1"/>
      <c r="H46" s="43" t="s">
        <v>226</v>
      </c>
    </row>
    <row r="47" spans="1:10" x14ac:dyDescent="0.2">
      <c r="A47" s="2" t="s">
        <v>605</v>
      </c>
      <c r="B47" s="6">
        <v>40087</v>
      </c>
      <c r="C47" s="2" t="s">
        <v>638</v>
      </c>
      <c r="D47" s="34">
        <v>24217</v>
      </c>
      <c r="E47" s="34">
        <v>27986</v>
      </c>
      <c r="F47" s="34">
        <f>SUM(D47:E47)/2</f>
        <v>26101.5</v>
      </c>
      <c r="G47" s="1" t="s">
        <v>299</v>
      </c>
      <c r="H47" s="1" t="s">
        <v>571</v>
      </c>
    </row>
    <row r="48" spans="1:10" x14ac:dyDescent="0.2">
      <c r="A48" s="1" t="s">
        <v>589</v>
      </c>
      <c r="B48" s="6">
        <v>40261</v>
      </c>
      <c r="C48" s="1" t="s">
        <v>639</v>
      </c>
      <c r="D48" s="32">
        <v>24231</v>
      </c>
      <c r="E48" s="32">
        <v>30352</v>
      </c>
      <c r="F48" s="34">
        <f>SUM(D48:E48)/2</f>
        <v>27291.5</v>
      </c>
      <c r="G48" s="1" t="s">
        <v>171</v>
      </c>
      <c r="H48" s="1" t="s">
        <v>604</v>
      </c>
      <c r="I48" s="2"/>
      <c r="J48" s="2"/>
    </row>
    <row r="49" spans="1:10" x14ac:dyDescent="0.2">
      <c r="A49" s="2" t="s">
        <v>640</v>
      </c>
      <c r="B49" s="6">
        <v>39904</v>
      </c>
      <c r="C49" s="2" t="s">
        <v>641</v>
      </c>
      <c r="D49" s="34">
        <v>24301</v>
      </c>
      <c r="E49" s="34">
        <v>28613</v>
      </c>
      <c r="F49" s="34">
        <f>SUM(D49:E49)/2</f>
        <v>26457</v>
      </c>
      <c r="G49" s="1" t="s">
        <v>288</v>
      </c>
      <c r="H49" s="1" t="s">
        <v>160</v>
      </c>
      <c r="I49" s="2"/>
      <c r="J49" s="2"/>
    </row>
    <row r="50" spans="1:10" x14ac:dyDescent="0.2">
      <c r="A50" s="1" t="s">
        <v>642</v>
      </c>
      <c r="B50" s="6">
        <v>40191</v>
      </c>
      <c r="C50" s="1" t="s">
        <v>643</v>
      </c>
      <c r="D50" s="35">
        <v>25000</v>
      </c>
      <c r="F50" s="34">
        <f>D50</f>
        <v>25000</v>
      </c>
      <c r="G50" s="2" t="s">
        <v>171</v>
      </c>
      <c r="H50" s="2" t="s">
        <v>586</v>
      </c>
      <c r="I50" s="2"/>
      <c r="J50" s="2"/>
    </row>
    <row r="51" spans="1:10" x14ac:dyDescent="0.2">
      <c r="A51" s="1" t="s">
        <v>642</v>
      </c>
      <c r="B51" s="6">
        <v>40261</v>
      </c>
      <c r="C51" s="1" t="s">
        <v>643</v>
      </c>
      <c r="D51" s="32">
        <v>25203</v>
      </c>
      <c r="E51" s="32">
        <v>27826</v>
      </c>
      <c r="F51" s="34">
        <f>SUM(D51:E51)/2</f>
        <v>26514.5</v>
      </c>
      <c r="G51" s="2" t="s">
        <v>171</v>
      </c>
      <c r="H51" s="1" t="s">
        <v>588</v>
      </c>
      <c r="I51" s="2"/>
      <c r="J51" s="2"/>
    </row>
    <row r="52" spans="1:10" x14ac:dyDescent="0.2">
      <c r="A52" s="1" t="s">
        <v>645</v>
      </c>
      <c r="B52" s="6">
        <v>40017</v>
      </c>
      <c r="C52" s="1" t="s">
        <v>571</v>
      </c>
      <c r="D52" s="34">
        <v>25220</v>
      </c>
      <c r="E52" s="35">
        <v>28353</v>
      </c>
      <c r="F52" s="34">
        <f>SUM(D52:E52)/2</f>
        <v>26786.5</v>
      </c>
      <c r="G52" s="1" t="s">
        <v>367</v>
      </c>
      <c r="H52" s="1" t="s">
        <v>571</v>
      </c>
    </row>
    <row r="53" spans="1:10" x14ac:dyDescent="0.2">
      <c r="A53" s="2" t="s">
        <v>647</v>
      </c>
      <c r="B53" s="6">
        <v>40114</v>
      </c>
      <c r="C53" s="2" t="s">
        <v>197</v>
      </c>
      <c r="D53" s="34">
        <v>25996</v>
      </c>
      <c r="F53" s="34">
        <f>D53</f>
        <v>25996</v>
      </c>
      <c r="G53" s="1" t="s">
        <v>121</v>
      </c>
      <c r="H53" s="1" t="s">
        <v>154</v>
      </c>
    </row>
    <row r="54" spans="1:10" x14ac:dyDescent="0.2">
      <c r="A54" s="1" t="s">
        <v>611</v>
      </c>
      <c r="B54" s="22">
        <v>39961</v>
      </c>
      <c r="C54" s="2" t="s">
        <v>197</v>
      </c>
      <c r="D54" s="35">
        <v>26000</v>
      </c>
      <c r="E54" s="2"/>
      <c r="F54" s="34">
        <f>D54</f>
        <v>26000</v>
      </c>
      <c r="G54" s="2" t="s">
        <v>250</v>
      </c>
      <c r="H54" s="2" t="s">
        <v>634</v>
      </c>
    </row>
    <row r="55" spans="1:10" x14ac:dyDescent="0.2">
      <c r="A55" s="2" t="s">
        <v>649</v>
      </c>
      <c r="B55" s="22">
        <v>40129</v>
      </c>
      <c r="C55" s="2" t="s">
        <v>570</v>
      </c>
      <c r="D55" s="34">
        <v>26276</v>
      </c>
      <c r="E55" s="34">
        <v>28636</v>
      </c>
      <c r="F55" s="34">
        <f>SUM(D55:E55)/2</f>
        <v>27456</v>
      </c>
      <c r="G55" s="2" t="s">
        <v>171</v>
      </c>
      <c r="H55" s="2" t="s">
        <v>580</v>
      </c>
    </row>
    <row r="56" spans="1:10" x14ac:dyDescent="0.2">
      <c r="A56" s="2" t="s">
        <v>651</v>
      </c>
      <c r="B56" s="6">
        <v>40087</v>
      </c>
      <c r="C56" s="2" t="s">
        <v>608</v>
      </c>
      <c r="D56" s="34">
        <v>28532</v>
      </c>
      <c r="E56" s="34">
        <v>35453</v>
      </c>
      <c r="F56" s="34">
        <f>SUM(D56:E56)/2</f>
        <v>31992.5</v>
      </c>
      <c r="G56" s="1" t="s">
        <v>337</v>
      </c>
      <c r="H56" s="1" t="s">
        <v>650</v>
      </c>
    </row>
    <row r="57" spans="1:10" x14ac:dyDescent="0.2">
      <c r="A57" s="1" t="s">
        <v>642</v>
      </c>
      <c r="B57" s="6">
        <v>40191</v>
      </c>
      <c r="C57" s="1" t="s">
        <v>604</v>
      </c>
      <c r="D57" s="35">
        <v>28638</v>
      </c>
      <c r="E57" s="35">
        <v>30011</v>
      </c>
      <c r="F57" s="34">
        <f>SUM(D57:E57)/2</f>
        <v>29324.5</v>
      </c>
      <c r="G57" s="2" t="s">
        <v>250</v>
      </c>
      <c r="H57" s="2" t="s">
        <v>634</v>
      </c>
    </row>
    <row r="58" spans="1:10" x14ac:dyDescent="0.2">
      <c r="A58" s="48" t="s">
        <v>654</v>
      </c>
      <c r="B58" s="6">
        <v>40102</v>
      </c>
      <c r="C58" s="48" t="s">
        <v>138</v>
      </c>
      <c r="D58" s="34">
        <v>29337</v>
      </c>
      <c r="E58" s="34">
        <v>33270</v>
      </c>
      <c r="F58" s="34">
        <f>SUM(D58:E58)/2</f>
        <v>31303.5</v>
      </c>
      <c r="G58" s="1" t="s">
        <v>250</v>
      </c>
      <c r="H58" s="49" t="s">
        <v>154</v>
      </c>
    </row>
    <row r="59" spans="1:10" x14ac:dyDescent="0.2">
      <c r="A59" s="49" t="s">
        <v>656</v>
      </c>
      <c r="B59" s="6">
        <v>40017</v>
      </c>
      <c r="C59" s="49" t="s">
        <v>571</v>
      </c>
      <c r="D59" s="34">
        <v>31439</v>
      </c>
      <c r="E59" s="35">
        <v>34207</v>
      </c>
      <c r="F59" s="34">
        <f>SUM(D59:E59)/2</f>
        <v>32823</v>
      </c>
      <c r="G59" s="1" t="s">
        <v>121</v>
      </c>
      <c r="H59" s="49" t="s">
        <v>547</v>
      </c>
    </row>
    <row r="60" spans="1:10" x14ac:dyDescent="0.2">
      <c r="A60" s="49" t="s">
        <v>657</v>
      </c>
      <c r="B60" s="6">
        <v>40219</v>
      </c>
      <c r="C60" s="49" t="s">
        <v>138</v>
      </c>
      <c r="D60" s="35">
        <v>31585</v>
      </c>
      <c r="E60" s="35">
        <v>39471</v>
      </c>
      <c r="F60" s="34">
        <f>SUM(D60:E60)/2</f>
        <v>35528</v>
      </c>
      <c r="G60" s="1" t="s">
        <v>206</v>
      </c>
      <c r="H60" s="49" t="s">
        <v>154</v>
      </c>
    </row>
    <row r="61" spans="1:10" x14ac:dyDescent="0.2">
      <c r="A61" s="43"/>
      <c r="B61" s="6"/>
      <c r="C61" s="43"/>
      <c r="D61" s="35"/>
      <c r="E61" s="35"/>
      <c r="F61" s="34"/>
      <c r="G61" s="1"/>
      <c r="H61" s="1"/>
    </row>
    <row r="62" spans="1:10" x14ac:dyDescent="0.2">
      <c r="A62" s="1"/>
      <c r="B62" s="6"/>
      <c r="C62" s="1"/>
      <c r="D62" s="35"/>
      <c r="E62" s="35"/>
      <c r="F62" s="34"/>
      <c r="G62" s="1"/>
      <c r="H62" s="1"/>
    </row>
    <row r="64" spans="1:10" x14ac:dyDescent="0.2">
      <c r="A64" s="2"/>
      <c r="B64" s="11"/>
      <c r="C64" s="2" t="s">
        <v>143</v>
      </c>
      <c r="D64" s="1">
        <f>COUNT(D2:D60)</f>
        <v>59</v>
      </c>
      <c r="E64" s="1">
        <f>COUNT(E2:E60)</f>
        <v>36</v>
      </c>
      <c r="F64" s="1">
        <f>COUNT(F2:F60)</f>
        <v>59</v>
      </c>
      <c r="G64" s="1"/>
      <c r="H64" s="2"/>
    </row>
    <row r="65" spans="1:8" x14ac:dyDescent="0.2">
      <c r="A65" s="17"/>
      <c r="B65" s="16"/>
      <c r="C65" s="2" t="s">
        <v>164</v>
      </c>
      <c r="D65" s="27">
        <f>SUM(D2:D60)/D64</f>
        <v>21764.542372881355</v>
      </c>
      <c r="E65" s="27">
        <f>SUM(E2:E60)/E64</f>
        <v>25749.444444444445</v>
      </c>
      <c r="F65" s="27">
        <f>SUM(F2:F60)/F64</f>
        <v>22798.932203389832</v>
      </c>
      <c r="H65" s="17"/>
    </row>
    <row r="66" spans="1:8" x14ac:dyDescent="0.2">
      <c r="A66" s="17"/>
      <c r="B66" s="16"/>
      <c r="C66" s="1" t="s">
        <v>165</v>
      </c>
      <c r="D66" s="35">
        <v>31585</v>
      </c>
      <c r="E66" s="35">
        <v>39471</v>
      </c>
      <c r="F66" s="35"/>
      <c r="H66" s="17"/>
    </row>
    <row r="67" spans="1:8" x14ac:dyDescent="0.2">
      <c r="A67" s="21"/>
      <c r="B67" s="16"/>
      <c r="C67" s="1" t="s">
        <v>146</v>
      </c>
      <c r="D67" s="34">
        <v>13287</v>
      </c>
      <c r="E67" s="35">
        <v>14352</v>
      </c>
      <c r="F67" s="35"/>
      <c r="H67" s="17"/>
    </row>
    <row r="68" spans="1:8" x14ac:dyDescent="0.2">
      <c r="A68" s="17"/>
      <c r="B68" s="16"/>
      <c r="C68" s="17"/>
      <c r="H68" s="17"/>
    </row>
    <row r="69" spans="1:8" x14ac:dyDescent="0.2">
      <c r="A69" s="17"/>
      <c r="B69" s="16"/>
      <c r="C69" s="80">
        <v>13000</v>
      </c>
      <c r="D69">
        <v>4</v>
      </c>
      <c r="E69" s="9">
        <f>D69/D64</f>
        <v>6.7796610169491525E-2</v>
      </c>
      <c r="F69" s="9"/>
    </row>
    <row r="70" spans="1:8" x14ac:dyDescent="0.2">
      <c r="A70" s="17"/>
      <c r="B70" s="16"/>
      <c r="C70" s="55">
        <v>14000</v>
      </c>
      <c r="D70">
        <v>2</v>
      </c>
      <c r="E70" s="9">
        <f>D70/D64</f>
        <v>3.3898305084745763E-2</v>
      </c>
      <c r="F70" s="9"/>
    </row>
    <row r="71" spans="1:8" x14ac:dyDescent="0.2">
      <c r="A71" s="17"/>
      <c r="B71" s="16"/>
      <c r="C71" s="80">
        <v>15000</v>
      </c>
      <c r="E71" s="9">
        <f>D71/D64</f>
        <v>0</v>
      </c>
      <c r="F71" s="9"/>
      <c r="H71" s="17"/>
    </row>
    <row r="72" spans="1:8" x14ac:dyDescent="0.2">
      <c r="A72" s="2"/>
      <c r="B72" s="18"/>
      <c r="C72" s="80">
        <v>16000</v>
      </c>
      <c r="D72" s="88">
        <v>1</v>
      </c>
      <c r="E72" s="9">
        <f>D72/D64</f>
        <v>1.6949152542372881E-2</v>
      </c>
      <c r="F72" s="9"/>
      <c r="G72" s="2"/>
      <c r="H72" s="17"/>
    </row>
    <row r="73" spans="1:8" x14ac:dyDescent="0.2">
      <c r="A73" s="17"/>
      <c r="B73" s="16"/>
      <c r="C73" s="55">
        <v>17000</v>
      </c>
      <c r="E73" s="9">
        <f>D73/D64</f>
        <v>0</v>
      </c>
      <c r="F73" s="9"/>
      <c r="H73" s="17"/>
    </row>
    <row r="74" spans="1:8" x14ac:dyDescent="0.2">
      <c r="A74" s="17"/>
      <c r="B74" s="16"/>
      <c r="C74" s="80">
        <v>18000</v>
      </c>
      <c r="D74">
        <v>2</v>
      </c>
      <c r="E74" s="9">
        <f>D74/D64</f>
        <v>3.3898305084745763E-2</v>
      </c>
      <c r="F74" s="9"/>
    </row>
    <row r="75" spans="1:8" x14ac:dyDescent="0.2">
      <c r="A75" s="17"/>
      <c r="B75" s="16"/>
      <c r="C75" s="80">
        <v>19000</v>
      </c>
      <c r="D75">
        <v>8</v>
      </c>
      <c r="E75" s="9">
        <f>D75/D64</f>
        <v>0.13559322033898305</v>
      </c>
      <c r="F75" s="9"/>
    </row>
    <row r="76" spans="1:8" x14ac:dyDescent="0.2">
      <c r="A76" s="17"/>
      <c r="B76" s="16"/>
      <c r="C76" s="55">
        <v>20000</v>
      </c>
      <c r="D76">
        <v>4</v>
      </c>
      <c r="E76" s="9">
        <f>D76/D64</f>
        <v>6.7796610169491525E-2</v>
      </c>
      <c r="F76" s="9"/>
      <c r="H76" s="17"/>
    </row>
    <row r="77" spans="1:8" x14ac:dyDescent="0.2">
      <c r="A77" s="17"/>
      <c r="B77" s="16"/>
      <c r="C77" s="80">
        <v>21000</v>
      </c>
      <c r="D77">
        <v>6</v>
      </c>
      <c r="E77" s="9">
        <f>D77/D64</f>
        <v>0.10169491525423729</v>
      </c>
      <c r="F77" s="9"/>
    </row>
    <row r="78" spans="1:8" x14ac:dyDescent="0.2">
      <c r="A78" s="17"/>
      <c r="B78" s="16"/>
      <c r="C78" s="80">
        <v>22000</v>
      </c>
      <c r="D78">
        <v>7</v>
      </c>
      <c r="E78" s="9">
        <f>D78/D64</f>
        <v>0.11864406779661017</v>
      </c>
      <c r="F78" s="9"/>
      <c r="H78" s="17"/>
    </row>
    <row r="79" spans="1:8" x14ac:dyDescent="0.2">
      <c r="A79" s="17"/>
      <c r="B79" s="16"/>
      <c r="C79" s="55">
        <v>23000</v>
      </c>
      <c r="D79">
        <v>5</v>
      </c>
      <c r="E79" s="9">
        <f>D79/D64</f>
        <v>8.4745762711864403E-2</v>
      </c>
      <c r="F79" s="9"/>
    </row>
    <row r="80" spans="1:8" x14ac:dyDescent="0.2">
      <c r="B80" s="18"/>
      <c r="C80" s="80">
        <v>24000</v>
      </c>
      <c r="D80">
        <v>6</v>
      </c>
      <c r="E80" s="9">
        <f>D80/D64</f>
        <v>0.10169491525423729</v>
      </c>
      <c r="F80" s="9"/>
    </row>
    <row r="81" spans="2:6" x14ac:dyDescent="0.2">
      <c r="B81" s="18"/>
      <c r="C81" s="80">
        <v>25000</v>
      </c>
      <c r="D81">
        <v>4</v>
      </c>
      <c r="E81" s="9">
        <f>D81/D64</f>
        <v>6.7796610169491525E-2</v>
      </c>
      <c r="F81" s="9"/>
    </row>
    <row r="82" spans="2:6" x14ac:dyDescent="0.2">
      <c r="B82" s="18"/>
      <c r="C82" s="55">
        <v>26000</v>
      </c>
      <c r="D82">
        <v>2</v>
      </c>
      <c r="E82" s="9">
        <f>D82/D64</f>
        <v>3.3898305084745763E-2</v>
      </c>
      <c r="F82" s="9"/>
    </row>
    <row r="83" spans="2:6" x14ac:dyDescent="0.2">
      <c r="B83" s="18"/>
      <c r="C83" s="80">
        <v>27000</v>
      </c>
      <c r="E83" s="9">
        <f>D83/D64</f>
        <v>0</v>
      </c>
      <c r="F83" s="9"/>
    </row>
    <row r="84" spans="2:6" x14ac:dyDescent="0.2">
      <c r="B84" s="18"/>
      <c r="C84" s="80">
        <v>28000</v>
      </c>
      <c r="D84" s="29">
        <v>2</v>
      </c>
      <c r="E84" s="9">
        <f>D84/D64</f>
        <v>3.3898305084745763E-2</v>
      </c>
      <c r="F84" s="9"/>
    </row>
    <row r="85" spans="2:6" x14ac:dyDescent="0.2">
      <c r="B85" s="18"/>
      <c r="C85" s="55">
        <v>29000</v>
      </c>
      <c r="D85" s="29">
        <v>1</v>
      </c>
      <c r="E85" s="9">
        <f>D85/D64</f>
        <v>1.6949152542372881E-2</v>
      </c>
      <c r="F85" s="9"/>
    </row>
    <row r="86" spans="2:6" x14ac:dyDescent="0.2">
      <c r="B86" s="18"/>
      <c r="C86" s="80">
        <v>30000</v>
      </c>
      <c r="E86" s="9">
        <f>D86/D64</f>
        <v>0</v>
      </c>
      <c r="F86" s="9"/>
    </row>
    <row r="87" spans="2:6" x14ac:dyDescent="0.2">
      <c r="B87" s="18"/>
      <c r="C87" s="80">
        <v>31000</v>
      </c>
      <c r="D87">
        <v>2</v>
      </c>
      <c r="E87" s="9">
        <f>D87/D64</f>
        <v>3.3898305084745763E-2</v>
      </c>
      <c r="F87" s="9"/>
    </row>
    <row r="88" spans="2:6" x14ac:dyDescent="0.2">
      <c r="B88" s="18"/>
      <c r="C88" s="1"/>
      <c r="E88" s="29"/>
      <c r="F88" s="29"/>
    </row>
    <row r="89" spans="2:6" x14ac:dyDescent="0.2">
      <c r="B89" s="18"/>
      <c r="C89" s="1"/>
      <c r="E89" s="29"/>
      <c r="F89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="85" zoomScaleNormal="85" workbookViewId="0">
      <selection activeCell="J39" sqref="J39"/>
    </sheetView>
  </sheetViews>
  <sheetFormatPr defaultRowHeight="12.75" x14ac:dyDescent="0.2"/>
  <cols>
    <col min="1" max="1" width="3.5703125" customWidth="1"/>
    <col min="2" max="2" width="30.7109375" customWidth="1"/>
    <col min="3" max="3" width="11.140625" customWidth="1"/>
    <col min="4" max="4" width="17" customWidth="1"/>
    <col min="5" max="5" width="12.85546875" customWidth="1"/>
    <col min="6" max="7" width="11.42578125" customWidth="1"/>
    <col min="8" max="8" width="6.42578125" customWidth="1"/>
  </cols>
  <sheetData>
    <row r="1" spans="1:9" x14ac:dyDescent="0.2">
      <c r="B1" t="s">
        <v>166</v>
      </c>
      <c r="C1" t="s">
        <v>98</v>
      </c>
      <c r="D1" t="s">
        <v>99</v>
      </c>
      <c r="E1" t="s">
        <v>100</v>
      </c>
      <c r="F1" t="s">
        <v>101</v>
      </c>
      <c r="G1" t="s">
        <v>680</v>
      </c>
      <c r="H1" t="s">
        <v>391</v>
      </c>
      <c r="I1" t="s">
        <v>105</v>
      </c>
    </row>
    <row r="2" spans="1:9" s="2" customFormat="1" x14ac:dyDescent="0.2">
      <c r="A2" s="2">
        <v>1</v>
      </c>
      <c r="B2" s="1" t="s">
        <v>546</v>
      </c>
      <c r="C2" s="6">
        <v>40233</v>
      </c>
      <c r="D2" s="1" t="s">
        <v>138</v>
      </c>
      <c r="E2" s="32">
        <v>14045</v>
      </c>
      <c r="G2" s="5">
        <f>E2</f>
        <v>14045</v>
      </c>
      <c r="H2" s="1" t="s">
        <v>121</v>
      </c>
      <c r="I2" s="1" t="s">
        <v>547</v>
      </c>
    </row>
    <row r="3" spans="1:9" s="2" customFormat="1" x14ac:dyDescent="0.2">
      <c r="A3" s="2">
        <v>1</v>
      </c>
      <c r="B3" s="43" t="s">
        <v>751</v>
      </c>
      <c r="C3" s="6" t="s">
        <v>77</v>
      </c>
      <c r="D3" s="43" t="s">
        <v>752</v>
      </c>
      <c r="E3" s="32">
        <v>14178.75</v>
      </c>
      <c r="F3" s="32">
        <v>21000</v>
      </c>
      <c r="G3" s="5">
        <f>SUM(E3:F3)/2</f>
        <v>17589.375</v>
      </c>
      <c r="H3" s="1"/>
      <c r="I3" s="43" t="s">
        <v>416</v>
      </c>
    </row>
    <row r="4" spans="1:9" s="2" customFormat="1" x14ac:dyDescent="0.2">
      <c r="A4" s="2">
        <v>1</v>
      </c>
      <c r="B4" s="2" t="s">
        <v>548</v>
      </c>
      <c r="C4" s="6">
        <v>39904</v>
      </c>
      <c r="D4" s="2" t="s">
        <v>110</v>
      </c>
      <c r="E4" s="34">
        <v>15734</v>
      </c>
      <c r="F4"/>
      <c r="G4" s="5">
        <f>E4</f>
        <v>15734</v>
      </c>
      <c r="H4" s="2" t="s">
        <v>157</v>
      </c>
      <c r="I4" s="2" t="s">
        <v>111</v>
      </c>
    </row>
    <row r="5" spans="1:9" x14ac:dyDescent="0.2">
      <c r="A5" s="2">
        <v>1</v>
      </c>
      <c r="B5" s="1" t="s">
        <v>549</v>
      </c>
      <c r="C5" s="6">
        <v>40233</v>
      </c>
      <c r="D5" s="1" t="s">
        <v>138</v>
      </c>
      <c r="E5" s="32">
        <v>16049</v>
      </c>
      <c r="F5" s="2"/>
      <c r="G5" s="5">
        <f>E5</f>
        <v>16049</v>
      </c>
      <c r="H5" s="1" t="s">
        <v>206</v>
      </c>
      <c r="I5" s="1" t="s">
        <v>547</v>
      </c>
    </row>
    <row r="6" spans="1:9" x14ac:dyDescent="0.2">
      <c r="A6" s="2">
        <v>1</v>
      </c>
      <c r="B6" s="1" t="s">
        <v>550</v>
      </c>
      <c r="C6" s="6">
        <v>40233</v>
      </c>
      <c r="D6" s="1" t="s">
        <v>138</v>
      </c>
      <c r="E6" s="32">
        <v>16049</v>
      </c>
      <c r="G6" s="5">
        <f>E6</f>
        <v>16049</v>
      </c>
      <c r="H6" s="1" t="s">
        <v>206</v>
      </c>
      <c r="I6" s="1" t="s">
        <v>547</v>
      </c>
    </row>
    <row r="7" spans="1:9" x14ac:dyDescent="0.2">
      <c r="A7" s="2">
        <v>1</v>
      </c>
      <c r="B7" s="43" t="s">
        <v>42</v>
      </c>
      <c r="C7" s="6" t="s">
        <v>77</v>
      </c>
      <c r="D7" s="43" t="s">
        <v>43</v>
      </c>
      <c r="E7" s="32">
        <v>16111</v>
      </c>
      <c r="F7" s="32">
        <v>17581</v>
      </c>
      <c r="G7" s="5">
        <f>SUM(E7:F7)/2</f>
        <v>16846</v>
      </c>
      <c r="H7" s="1"/>
      <c r="I7" s="43" t="s">
        <v>69</v>
      </c>
    </row>
    <row r="8" spans="1:9" x14ac:dyDescent="0.2">
      <c r="A8" s="2">
        <v>1</v>
      </c>
      <c r="B8" s="43" t="s">
        <v>740</v>
      </c>
      <c r="C8" s="6" t="s">
        <v>77</v>
      </c>
      <c r="D8" s="43" t="s">
        <v>741</v>
      </c>
      <c r="E8" s="32">
        <v>16350</v>
      </c>
      <c r="F8" s="32">
        <v>17850</v>
      </c>
      <c r="G8" s="5">
        <f>SUM(E8:F8)/2</f>
        <v>17100</v>
      </c>
      <c r="H8" s="1"/>
      <c r="I8" s="43" t="s">
        <v>160</v>
      </c>
    </row>
    <row r="9" spans="1:9" x14ac:dyDescent="0.2">
      <c r="A9" s="2">
        <v>1</v>
      </c>
      <c r="B9" s="43" t="s">
        <v>770</v>
      </c>
      <c r="C9" s="6" t="s">
        <v>77</v>
      </c>
      <c r="D9" s="43" t="s">
        <v>771</v>
      </c>
      <c r="E9" s="32">
        <v>16843</v>
      </c>
      <c r="F9" s="32">
        <v>17581</v>
      </c>
      <c r="G9" s="5">
        <f>SUM(E9:F9)/2</f>
        <v>17212</v>
      </c>
      <c r="H9" s="1"/>
      <c r="I9" s="43" t="s">
        <v>772</v>
      </c>
    </row>
    <row r="10" spans="1:9" x14ac:dyDescent="0.2">
      <c r="A10" s="2">
        <v>1</v>
      </c>
      <c r="B10" s="1" t="s">
        <v>551</v>
      </c>
      <c r="C10" s="6">
        <v>40254</v>
      </c>
      <c r="D10" s="1" t="s">
        <v>125</v>
      </c>
      <c r="E10" s="32">
        <v>16863</v>
      </c>
      <c r="F10" s="32">
        <v>23118</v>
      </c>
      <c r="G10" s="5">
        <f>SUM(E10:F10)/2</f>
        <v>19990.5</v>
      </c>
      <c r="H10" s="1" t="s">
        <v>171</v>
      </c>
      <c r="I10" s="1" t="s">
        <v>178</v>
      </c>
    </row>
    <row r="11" spans="1:9" x14ac:dyDescent="0.2">
      <c r="A11" s="2">
        <v>1</v>
      </c>
      <c r="B11" s="24" t="s">
        <v>552</v>
      </c>
      <c r="C11" s="6">
        <v>39974</v>
      </c>
      <c r="D11" s="24" t="s">
        <v>110</v>
      </c>
      <c r="E11" s="34">
        <v>16954</v>
      </c>
      <c r="F11" s="35">
        <v>18895</v>
      </c>
      <c r="G11" s="5">
        <f>SUM(E11:F11)/2</f>
        <v>17924.5</v>
      </c>
      <c r="H11" s="1" t="s">
        <v>171</v>
      </c>
      <c r="I11" s="24" t="s">
        <v>111</v>
      </c>
    </row>
    <row r="12" spans="1:9" x14ac:dyDescent="0.2">
      <c r="A12" s="2">
        <v>1</v>
      </c>
      <c r="B12" s="43" t="s">
        <v>56</v>
      </c>
      <c r="C12" s="6" t="s">
        <v>77</v>
      </c>
      <c r="D12" s="43" t="s">
        <v>110</v>
      </c>
      <c r="E12" s="32">
        <v>16954</v>
      </c>
      <c r="F12" s="32">
        <v>28293</v>
      </c>
      <c r="G12" s="5">
        <f>SUM(E12:F12)/2</f>
        <v>22623.5</v>
      </c>
      <c r="H12" s="1"/>
      <c r="I12" s="43" t="s">
        <v>87</v>
      </c>
    </row>
    <row r="13" spans="1:9" s="2" customFormat="1" x14ac:dyDescent="0.2">
      <c r="A13" s="2">
        <v>1</v>
      </c>
      <c r="B13" s="43" t="s">
        <v>764</v>
      </c>
      <c r="C13" s="6" t="s">
        <v>77</v>
      </c>
      <c r="D13" s="43" t="s">
        <v>765</v>
      </c>
      <c r="E13" s="32">
        <v>18000</v>
      </c>
      <c r="F13" s="32">
        <v>22000</v>
      </c>
      <c r="G13" s="5">
        <f>SUM(E13:F13)/2</f>
        <v>20000</v>
      </c>
      <c r="H13" s="1"/>
      <c r="I13" s="43" t="s">
        <v>160</v>
      </c>
    </row>
    <row r="14" spans="1:9" s="2" customFormat="1" x14ac:dyDescent="0.2">
      <c r="A14" s="2">
        <v>1</v>
      </c>
      <c r="B14" s="43" t="s">
        <v>248</v>
      </c>
      <c r="C14" s="6" t="s">
        <v>77</v>
      </c>
      <c r="D14" s="43" t="s">
        <v>78</v>
      </c>
      <c r="E14" s="32">
        <v>18270</v>
      </c>
      <c r="F14" s="32">
        <v>23473</v>
      </c>
      <c r="G14" s="5">
        <f>SUM(E14:F14)/2</f>
        <v>20871.5</v>
      </c>
      <c r="H14" s="1"/>
      <c r="I14" s="43" t="s">
        <v>85</v>
      </c>
    </row>
    <row r="15" spans="1:9" x14ac:dyDescent="0.2">
      <c r="A15" s="2">
        <v>1</v>
      </c>
      <c r="B15" s="43" t="s">
        <v>79</v>
      </c>
      <c r="C15" s="6" t="s">
        <v>77</v>
      </c>
      <c r="D15" s="43" t="s">
        <v>119</v>
      </c>
      <c r="E15" s="32">
        <v>18807</v>
      </c>
      <c r="F15" s="32">
        <v>22875</v>
      </c>
      <c r="G15" s="5">
        <f>SUM(E15:F15)/2</f>
        <v>20841</v>
      </c>
      <c r="H15" s="1"/>
      <c r="I15" s="43" t="s">
        <v>384</v>
      </c>
    </row>
    <row r="16" spans="1:9" x14ac:dyDescent="0.2">
      <c r="A16" s="2">
        <v>1</v>
      </c>
      <c r="B16" s="43" t="s">
        <v>743</v>
      </c>
      <c r="C16" s="6" t="s">
        <v>77</v>
      </c>
      <c r="D16" s="43" t="s">
        <v>744</v>
      </c>
      <c r="E16" s="32">
        <v>18906</v>
      </c>
      <c r="F16" s="32"/>
      <c r="G16" s="5">
        <f>E16</f>
        <v>18906</v>
      </c>
      <c r="H16" s="1"/>
      <c r="I16" s="43" t="s">
        <v>62</v>
      </c>
    </row>
    <row r="17" spans="1:9" x14ac:dyDescent="0.2">
      <c r="A17" s="2">
        <v>1</v>
      </c>
      <c r="B17" s="41" t="s">
        <v>703</v>
      </c>
      <c r="C17" s="6" t="s">
        <v>77</v>
      </c>
      <c r="D17" s="41" t="s">
        <v>66</v>
      </c>
      <c r="E17" s="32">
        <v>19621</v>
      </c>
      <c r="F17" s="32">
        <v>21519</v>
      </c>
      <c r="G17" s="5">
        <f>SUM(E17:F17)/2</f>
        <v>20570</v>
      </c>
      <c r="H17" s="1"/>
      <c r="I17" s="43" t="s">
        <v>704</v>
      </c>
    </row>
    <row r="18" spans="1:9" x14ac:dyDescent="0.2">
      <c r="A18" s="2">
        <v>1</v>
      </c>
      <c r="B18" s="41" t="s">
        <v>686</v>
      </c>
      <c r="C18" s="6" t="s">
        <v>77</v>
      </c>
      <c r="D18" s="41" t="s">
        <v>43</v>
      </c>
      <c r="E18" s="32">
        <v>20102</v>
      </c>
      <c r="F18" s="32">
        <v>22765</v>
      </c>
      <c r="G18" s="5">
        <f>SUM(E18:F18)/2</f>
        <v>21433.5</v>
      </c>
      <c r="H18" s="1"/>
      <c r="I18" s="43" t="s">
        <v>69</v>
      </c>
    </row>
    <row r="19" spans="1:9" x14ac:dyDescent="0.2">
      <c r="A19" s="2">
        <v>1</v>
      </c>
      <c r="B19" s="41" t="s">
        <v>766</v>
      </c>
      <c r="C19" s="6" t="s">
        <v>77</v>
      </c>
      <c r="D19" s="41" t="s">
        <v>767</v>
      </c>
      <c r="E19" s="32">
        <v>20378</v>
      </c>
      <c r="F19" s="32">
        <v>22385</v>
      </c>
      <c r="G19" s="5">
        <f>SUM(E19:F19)/2</f>
        <v>21381.5</v>
      </c>
      <c r="H19" s="1"/>
      <c r="I19" s="41" t="s">
        <v>768</v>
      </c>
    </row>
    <row r="20" spans="1:9" x14ac:dyDescent="0.2">
      <c r="A20" s="2">
        <v>1</v>
      </c>
      <c r="B20" s="49" t="s">
        <v>553</v>
      </c>
      <c r="C20" s="6">
        <v>40233</v>
      </c>
      <c r="D20" s="49" t="s">
        <v>125</v>
      </c>
      <c r="E20" s="34">
        <v>20758</v>
      </c>
      <c r="F20" s="34">
        <v>22331</v>
      </c>
      <c r="G20" s="5">
        <f>SUM(E20:F20)/2</f>
        <v>21544.5</v>
      </c>
      <c r="H20" s="1" t="s">
        <v>367</v>
      </c>
      <c r="I20" s="49" t="s">
        <v>178</v>
      </c>
    </row>
    <row r="21" spans="1:9" x14ac:dyDescent="0.2">
      <c r="A21" s="2">
        <v>1</v>
      </c>
      <c r="B21" s="49" t="s">
        <v>554</v>
      </c>
      <c r="C21" s="6">
        <v>40031</v>
      </c>
      <c r="D21" s="49" t="s">
        <v>555</v>
      </c>
      <c r="E21" s="34">
        <v>22020</v>
      </c>
      <c r="F21" s="35">
        <v>40380</v>
      </c>
      <c r="G21" s="5">
        <f>SUM(E21:F21)/2</f>
        <v>31200</v>
      </c>
      <c r="H21" s="1" t="s">
        <v>171</v>
      </c>
      <c r="I21" s="49" t="s">
        <v>556</v>
      </c>
    </row>
    <row r="22" spans="1:9" x14ac:dyDescent="0.2">
      <c r="A22" s="2">
        <v>1</v>
      </c>
      <c r="B22" s="49" t="s">
        <v>557</v>
      </c>
      <c r="C22" s="6">
        <v>39990</v>
      </c>
      <c r="D22" s="49" t="s">
        <v>558</v>
      </c>
      <c r="E22" s="35">
        <v>22302</v>
      </c>
      <c r="F22" s="2"/>
      <c r="G22" s="5">
        <f>E22</f>
        <v>22302</v>
      </c>
      <c r="H22" s="1" t="s">
        <v>171</v>
      </c>
      <c r="I22" s="49" t="s">
        <v>160</v>
      </c>
    </row>
    <row r="23" spans="1:9" x14ac:dyDescent="0.2">
      <c r="A23" s="2">
        <v>1</v>
      </c>
      <c r="B23" s="41" t="s">
        <v>686</v>
      </c>
      <c r="C23" s="6" t="s">
        <v>77</v>
      </c>
      <c r="D23" s="41" t="s">
        <v>558</v>
      </c>
      <c r="E23" s="32">
        <v>22522</v>
      </c>
      <c r="F23" s="32"/>
      <c r="G23" s="5">
        <f>E23</f>
        <v>22522</v>
      </c>
      <c r="H23" s="1"/>
      <c r="I23" s="49" t="s">
        <v>160</v>
      </c>
    </row>
    <row r="24" spans="1:9" x14ac:dyDescent="0.2">
      <c r="A24" s="2">
        <v>1</v>
      </c>
      <c r="B24" s="48" t="s">
        <v>559</v>
      </c>
      <c r="C24" s="6">
        <v>40143</v>
      </c>
      <c r="D24" s="48" t="s">
        <v>125</v>
      </c>
      <c r="E24" s="35">
        <v>23118</v>
      </c>
      <c r="F24" s="35">
        <v>25488</v>
      </c>
      <c r="G24" s="5">
        <f>SUM(E24:F24)/2</f>
        <v>24303</v>
      </c>
      <c r="H24" s="10" t="s">
        <v>367</v>
      </c>
      <c r="I24" s="48" t="s">
        <v>189</v>
      </c>
    </row>
    <row r="25" spans="1:9" x14ac:dyDescent="0.2">
      <c r="A25" s="2">
        <v>1</v>
      </c>
      <c r="B25" s="48" t="s">
        <v>560</v>
      </c>
      <c r="C25" s="6">
        <v>40136</v>
      </c>
      <c r="D25" s="48" t="s">
        <v>138</v>
      </c>
      <c r="E25" s="34">
        <v>24168</v>
      </c>
      <c r="F25" s="34">
        <v>26972</v>
      </c>
      <c r="G25" s="5">
        <f>SUM(E25:F25)/2</f>
        <v>25570</v>
      </c>
      <c r="H25" s="2" t="s">
        <v>561</v>
      </c>
      <c r="I25" s="48" t="s">
        <v>359</v>
      </c>
    </row>
    <row r="26" spans="1:9" x14ac:dyDescent="0.2">
      <c r="A26" s="2">
        <v>1</v>
      </c>
      <c r="B26" s="41" t="s">
        <v>725</v>
      </c>
      <c r="C26" s="6" t="s">
        <v>77</v>
      </c>
      <c r="D26" s="41" t="s">
        <v>138</v>
      </c>
      <c r="E26" s="32">
        <v>24168</v>
      </c>
      <c r="F26" s="32">
        <v>26972</v>
      </c>
      <c r="G26" s="5">
        <f>SUM(E26:F26)/2</f>
        <v>25570</v>
      </c>
      <c r="H26" s="1"/>
      <c r="I26" s="41" t="s">
        <v>623</v>
      </c>
    </row>
    <row r="27" spans="1:9" x14ac:dyDescent="0.2">
      <c r="A27" s="2">
        <v>1</v>
      </c>
      <c r="B27" s="41" t="s">
        <v>8</v>
      </c>
      <c r="C27" s="6" t="s">
        <v>77</v>
      </c>
      <c r="D27" s="41" t="s">
        <v>138</v>
      </c>
      <c r="E27" s="32">
        <v>24652</v>
      </c>
      <c r="F27" s="32"/>
      <c r="G27" s="5">
        <f>E27</f>
        <v>24652</v>
      </c>
      <c r="H27" s="1"/>
      <c r="I27" s="48" t="s">
        <v>203</v>
      </c>
    </row>
    <row r="28" spans="1:9" x14ac:dyDescent="0.2">
      <c r="A28" s="2">
        <v>1</v>
      </c>
      <c r="B28" s="49" t="s">
        <v>562</v>
      </c>
      <c r="C28" s="6">
        <v>40240</v>
      </c>
      <c r="D28" s="49" t="s">
        <v>138</v>
      </c>
      <c r="E28" s="32">
        <v>25618</v>
      </c>
      <c r="F28" s="32">
        <v>27500</v>
      </c>
      <c r="G28" s="5">
        <f>SUM(E28:F28)/2</f>
        <v>26559</v>
      </c>
      <c r="H28" s="1" t="s">
        <v>121</v>
      </c>
      <c r="I28" s="49" t="s">
        <v>358</v>
      </c>
    </row>
    <row r="29" spans="1:9" x14ac:dyDescent="0.2">
      <c r="A29" s="2">
        <v>1</v>
      </c>
      <c r="B29" s="49" t="s">
        <v>563</v>
      </c>
      <c r="C29" s="22">
        <v>39953</v>
      </c>
      <c r="D29" s="49" t="s">
        <v>454</v>
      </c>
      <c r="E29" s="35">
        <v>27500</v>
      </c>
      <c r="G29" s="5">
        <f>E29</f>
        <v>27500</v>
      </c>
      <c r="H29" s="1" t="s">
        <v>288</v>
      </c>
      <c r="I29" s="49" t="s">
        <v>564</v>
      </c>
    </row>
    <row r="30" spans="1:9" x14ac:dyDescent="0.2">
      <c r="A30" s="2">
        <v>1</v>
      </c>
      <c r="B30" s="51" t="s">
        <v>565</v>
      </c>
      <c r="C30" s="6">
        <v>40053</v>
      </c>
      <c r="D30" s="49" t="s">
        <v>566</v>
      </c>
      <c r="E30" s="34">
        <v>27578</v>
      </c>
      <c r="F30" s="35">
        <v>29258</v>
      </c>
      <c r="G30" s="5">
        <f>SUM(E30:F30)/2</f>
        <v>28418</v>
      </c>
      <c r="H30" s="1" t="s">
        <v>171</v>
      </c>
      <c r="I30" s="51" t="s">
        <v>567</v>
      </c>
    </row>
    <row r="31" spans="1:9" x14ac:dyDescent="0.2">
      <c r="A31" s="2">
        <v>1</v>
      </c>
      <c r="B31" s="48" t="s">
        <v>568</v>
      </c>
      <c r="C31" s="6">
        <v>40254</v>
      </c>
      <c r="D31" s="48" t="s">
        <v>454</v>
      </c>
      <c r="E31" s="32">
        <v>33480</v>
      </c>
      <c r="F31" s="32">
        <v>37000</v>
      </c>
      <c r="G31" s="5">
        <f>SUM(E31:F31)/2</f>
        <v>35240</v>
      </c>
      <c r="H31" s="1" t="s">
        <v>171</v>
      </c>
      <c r="I31" s="48" t="s">
        <v>358</v>
      </c>
    </row>
    <row r="32" spans="1:9" x14ac:dyDescent="0.2">
      <c r="A32" s="2"/>
      <c r="B32" s="2"/>
      <c r="C32" s="6"/>
      <c r="D32" s="2"/>
      <c r="E32" s="32"/>
      <c r="F32" s="32"/>
      <c r="G32" s="33"/>
      <c r="H32" s="1"/>
      <c r="I32" s="2"/>
    </row>
    <row r="34" spans="4:7" x14ac:dyDescent="0.2">
      <c r="D34" s="2" t="s">
        <v>143</v>
      </c>
      <c r="E34" s="7">
        <f>COUNT(E2:E31)</f>
        <v>30</v>
      </c>
      <c r="F34" s="7">
        <f>COUNT(F2:F31)</f>
        <v>21</v>
      </c>
      <c r="G34" s="7">
        <f>COUNT(G2:G31)</f>
        <v>30</v>
      </c>
    </row>
    <row r="35" spans="4:7" x14ac:dyDescent="0.2">
      <c r="D35" s="2" t="s">
        <v>164</v>
      </c>
      <c r="E35" s="27">
        <f>SUM(E2:E31)/E34</f>
        <v>20269.958333333332</v>
      </c>
      <c r="F35" s="27">
        <f>SUM(F2:F31)/F34</f>
        <v>24535.047619047618</v>
      </c>
      <c r="G35" s="27">
        <f>SUM(G2:G31)/G34</f>
        <v>21684.895833333332</v>
      </c>
    </row>
    <row r="36" spans="4:7" x14ac:dyDescent="0.2">
      <c r="D36" s="1" t="s">
        <v>165</v>
      </c>
      <c r="E36" s="32">
        <v>33480</v>
      </c>
      <c r="F36" s="35">
        <v>40380</v>
      </c>
      <c r="G36" s="35"/>
    </row>
    <row r="37" spans="4:7" x14ac:dyDescent="0.2">
      <c r="D37" s="1" t="s">
        <v>146</v>
      </c>
      <c r="E37" s="32">
        <v>14045</v>
      </c>
      <c r="F37" s="35">
        <v>17581</v>
      </c>
      <c r="G37" s="35"/>
    </row>
    <row r="38" spans="4:7" x14ac:dyDescent="0.2">
      <c r="D38" s="1"/>
      <c r="E38" s="32"/>
      <c r="G38" s="35"/>
    </row>
    <row r="39" spans="4:7" x14ac:dyDescent="0.2">
      <c r="D39" s="87">
        <v>14000</v>
      </c>
      <c r="E39" s="36">
        <v>2</v>
      </c>
      <c r="F39" s="9">
        <f>E39/E34</f>
        <v>6.6666666666666666E-2</v>
      </c>
      <c r="G39" s="9"/>
    </row>
    <row r="40" spans="4:7" x14ac:dyDescent="0.2">
      <c r="D40" s="87">
        <v>15000</v>
      </c>
      <c r="E40" s="36">
        <v>1</v>
      </c>
      <c r="F40" s="9">
        <f>E40/E34</f>
        <v>3.3333333333333333E-2</v>
      </c>
      <c r="G40" s="9"/>
    </row>
    <row r="41" spans="4:7" x14ac:dyDescent="0.2">
      <c r="D41" s="87">
        <v>16000</v>
      </c>
      <c r="E41" s="36">
        <v>8</v>
      </c>
      <c r="F41" s="9">
        <f>E41/E34</f>
        <v>0.26666666666666666</v>
      </c>
      <c r="G41" s="9"/>
    </row>
    <row r="42" spans="4:7" x14ac:dyDescent="0.2">
      <c r="D42" s="87">
        <v>17000</v>
      </c>
      <c r="E42" s="36"/>
      <c r="F42" s="9">
        <f>E42/E34</f>
        <v>0</v>
      </c>
      <c r="G42" s="9"/>
    </row>
    <row r="43" spans="4:7" x14ac:dyDescent="0.2">
      <c r="D43" s="87">
        <v>18000</v>
      </c>
      <c r="E43" s="36">
        <v>4</v>
      </c>
      <c r="F43" s="9">
        <f>E43/E34</f>
        <v>0.13333333333333333</v>
      </c>
      <c r="G43" s="9"/>
    </row>
    <row r="44" spans="4:7" x14ac:dyDescent="0.2">
      <c r="D44" s="87">
        <v>19000</v>
      </c>
      <c r="E44" s="36">
        <v>1</v>
      </c>
      <c r="F44" s="9">
        <f>E44/E34</f>
        <v>3.3333333333333333E-2</v>
      </c>
      <c r="G44" s="9"/>
    </row>
    <row r="45" spans="4:7" x14ac:dyDescent="0.2">
      <c r="D45" s="87">
        <v>20000</v>
      </c>
      <c r="E45" s="36">
        <v>3</v>
      </c>
      <c r="F45" s="9">
        <f>E45/E34</f>
        <v>0.1</v>
      </c>
      <c r="G45" s="9"/>
    </row>
    <row r="46" spans="4:7" x14ac:dyDescent="0.2">
      <c r="D46" s="87">
        <v>21000</v>
      </c>
      <c r="E46" s="7"/>
      <c r="F46" s="9">
        <f>E46/E34</f>
        <v>0</v>
      </c>
      <c r="G46" s="9"/>
    </row>
    <row r="47" spans="4:7" x14ac:dyDescent="0.2">
      <c r="D47" s="87">
        <v>22000</v>
      </c>
      <c r="E47">
        <v>3</v>
      </c>
      <c r="F47" s="9">
        <f>E47/E34</f>
        <v>0.1</v>
      </c>
      <c r="G47" s="9"/>
    </row>
    <row r="48" spans="4:7" x14ac:dyDescent="0.2">
      <c r="D48" s="87">
        <v>23000</v>
      </c>
      <c r="E48">
        <v>1</v>
      </c>
      <c r="F48" s="9">
        <f>E48/E34</f>
        <v>3.3333333333333333E-2</v>
      </c>
      <c r="G48" s="9"/>
    </row>
    <row r="49" spans="4:7" x14ac:dyDescent="0.2">
      <c r="D49" s="87">
        <v>24000</v>
      </c>
      <c r="E49">
        <v>3</v>
      </c>
      <c r="F49" s="9">
        <f>E49/E34</f>
        <v>0.1</v>
      </c>
      <c r="G49" s="9"/>
    </row>
    <row r="50" spans="4:7" x14ac:dyDescent="0.2">
      <c r="D50" s="87">
        <v>25000</v>
      </c>
      <c r="E50">
        <v>1</v>
      </c>
      <c r="F50" s="9">
        <f>E50/E34</f>
        <v>3.3333333333333333E-2</v>
      </c>
      <c r="G50" s="9"/>
    </row>
    <row r="51" spans="4:7" x14ac:dyDescent="0.2">
      <c r="D51" s="87">
        <v>26000</v>
      </c>
      <c r="F51" s="9">
        <f>E51/E34</f>
        <v>0</v>
      </c>
      <c r="G51" s="9"/>
    </row>
    <row r="52" spans="4:7" x14ac:dyDescent="0.2">
      <c r="D52" s="87">
        <v>27000</v>
      </c>
      <c r="E52">
        <v>2</v>
      </c>
      <c r="F52" s="9">
        <f>E52/E34</f>
        <v>6.6666666666666666E-2</v>
      </c>
      <c r="G52" s="9"/>
    </row>
    <row r="53" spans="4:7" x14ac:dyDescent="0.2">
      <c r="D53" s="87">
        <v>28000</v>
      </c>
      <c r="F53" s="9">
        <f>E53/E34</f>
        <v>0</v>
      </c>
      <c r="G53" s="9"/>
    </row>
    <row r="54" spans="4:7" x14ac:dyDescent="0.2">
      <c r="D54" s="87">
        <v>29000</v>
      </c>
      <c r="F54" s="9">
        <f>E54/E34</f>
        <v>0</v>
      </c>
      <c r="G54" s="9"/>
    </row>
    <row r="55" spans="4:7" x14ac:dyDescent="0.2">
      <c r="D55" s="87">
        <v>30000</v>
      </c>
      <c r="F55" s="9">
        <f>E55/E34</f>
        <v>0</v>
      </c>
      <c r="G55" s="9"/>
    </row>
    <row r="56" spans="4:7" x14ac:dyDescent="0.2">
      <c r="D56" s="87">
        <v>31000</v>
      </c>
      <c r="F56" s="9">
        <f>E56/E34</f>
        <v>0</v>
      </c>
      <c r="G56" s="9"/>
    </row>
    <row r="57" spans="4:7" x14ac:dyDescent="0.2">
      <c r="D57" s="87">
        <v>32000</v>
      </c>
      <c r="F57" s="9">
        <f>E57/E34</f>
        <v>0</v>
      </c>
      <c r="G57" s="9"/>
    </row>
    <row r="58" spans="4:7" x14ac:dyDescent="0.2">
      <c r="D58" s="87">
        <v>33000</v>
      </c>
      <c r="E58">
        <v>1</v>
      </c>
      <c r="F58" s="9">
        <f>E58/E34</f>
        <v>3.3333333333333333E-2</v>
      </c>
      <c r="G58" s="9"/>
    </row>
    <row r="59" spans="4:7" x14ac:dyDescent="0.2">
      <c r="D59" s="1"/>
      <c r="F59" s="9"/>
      <c r="G59" s="9"/>
    </row>
    <row r="60" spans="4:7" x14ac:dyDescent="0.2">
      <c r="D60" s="1"/>
    </row>
    <row r="61" spans="4:7" s="10" customFormat="1" x14ac:dyDescent="0.2"/>
    <row r="62" spans="4:7" s="10" customFormat="1" x14ac:dyDescent="0.2"/>
    <row r="63" spans="4:7" s="10" customFormat="1" x14ac:dyDescent="0.2"/>
    <row r="64" spans="4:7" s="10" customFormat="1" x14ac:dyDescent="0.2"/>
    <row r="65" s="10" customFormat="1" x14ac:dyDescent="0.2"/>
    <row r="66" s="10" customFormat="1" x14ac:dyDescent="0.2"/>
    <row r="67" s="10" customFormat="1" x14ac:dyDescent="0.2"/>
    <row r="68" s="46" customFormat="1" x14ac:dyDescent="0.2"/>
    <row r="69" s="46" customFormat="1" x14ac:dyDescent="0.2"/>
    <row r="70" s="46" customFormat="1" x14ac:dyDescent="0.2"/>
    <row r="71" s="46" customFormat="1" x14ac:dyDescent="0.2"/>
    <row r="72" s="46" customFormat="1" x14ac:dyDescent="0.2"/>
    <row r="73" s="10" customFormat="1" x14ac:dyDescent="0.2"/>
    <row r="74" s="46" customFormat="1" x14ac:dyDescent="0.2"/>
    <row r="75" s="46" customFormat="1" x14ac:dyDescent="0.2"/>
    <row r="76" s="46" customFormat="1" x14ac:dyDescent="0.2"/>
    <row r="77" s="46" customFormat="1" x14ac:dyDescent="0.2"/>
    <row r="78" s="46" customFormat="1" x14ac:dyDescent="0.2"/>
    <row r="79" s="46" customFormat="1" x14ac:dyDescent="0.2"/>
    <row r="80" s="46" customFormat="1" x14ac:dyDescent="0.2"/>
    <row r="81" s="46" customFormat="1" x14ac:dyDescent="0.2"/>
    <row r="82" s="46" customFormat="1" x14ac:dyDescent="0.2"/>
    <row r="83" s="46" customFormat="1" x14ac:dyDescent="0.2"/>
    <row r="84" s="46" customFormat="1" x14ac:dyDescent="0.2"/>
    <row r="85" s="46" customFormat="1" x14ac:dyDescent="0.2"/>
    <row r="86" s="46" customFormat="1" x14ac:dyDescent="0.2"/>
    <row r="87" s="46" customFormat="1" x14ac:dyDescent="0.2"/>
    <row r="88" s="46" customFormat="1" x14ac:dyDescent="0.2"/>
    <row r="89" s="46" customFormat="1" x14ac:dyDescent="0.2"/>
    <row r="90" s="46" customFormat="1" x14ac:dyDescent="0.2"/>
    <row r="91" s="46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31" ht="14.1" customHeight="1" x14ac:dyDescent="0.2"/>
    <row r="149" spans="2:7" x14ac:dyDescent="0.2">
      <c r="C149" s="18"/>
      <c r="F149" s="29"/>
      <c r="G149" s="29"/>
    </row>
    <row r="150" spans="2:7" x14ac:dyDescent="0.2">
      <c r="C150" s="18"/>
      <c r="E150" s="29"/>
      <c r="F150" s="29"/>
      <c r="G150" s="29"/>
    </row>
    <row r="151" spans="2:7" x14ac:dyDescent="0.2">
      <c r="C151" s="18"/>
      <c r="E151" s="29"/>
      <c r="F151" s="29"/>
      <c r="G151" s="29"/>
    </row>
    <row r="152" spans="2:7" x14ac:dyDescent="0.2">
      <c r="C152" s="18"/>
      <c r="E152" s="29"/>
      <c r="F152" s="29"/>
      <c r="G152" s="29"/>
    </row>
    <row r="153" spans="2:7" x14ac:dyDescent="0.2">
      <c r="C153" s="18"/>
      <c r="F153" s="29"/>
      <c r="G153" s="29"/>
    </row>
    <row r="154" spans="2:7" x14ac:dyDescent="0.2">
      <c r="C154" s="18"/>
      <c r="E154" s="29"/>
      <c r="F154" s="29"/>
      <c r="G154" s="29"/>
    </row>
    <row r="155" spans="2:7" x14ac:dyDescent="0.2">
      <c r="C155" s="18"/>
      <c r="F155" s="29"/>
      <c r="G155" s="29"/>
    </row>
    <row r="156" spans="2:7" x14ac:dyDescent="0.2">
      <c r="B156" s="28"/>
      <c r="C156" s="18"/>
      <c r="D156" s="28"/>
      <c r="E156" s="29"/>
      <c r="F156" s="29"/>
      <c r="G156" s="29"/>
    </row>
    <row r="157" spans="2:7" x14ac:dyDescent="0.2">
      <c r="C157" s="18"/>
      <c r="F157" s="29"/>
      <c r="G157" s="29"/>
    </row>
    <row r="158" spans="2:7" x14ac:dyDescent="0.2">
      <c r="C158" s="18"/>
      <c r="F158" s="29"/>
      <c r="G158" s="29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workbookViewId="0">
      <selection activeCell="F41" sqref="F41"/>
    </sheetView>
  </sheetViews>
  <sheetFormatPr defaultRowHeight="12.75" x14ac:dyDescent="0.2"/>
  <cols>
    <col min="1" max="1" width="15.5703125" customWidth="1"/>
    <col min="2" max="2" width="11.85546875" customWidth="1"/>
    <col min="3" max="3" width="16.42578125" customWidth="1"/>
    <col min="4" max="4" width="12.28515625" customWidth="1"/>
    <col min="5" max="6" width="13.140625" customWidth="1"/>
  </cols>
  <sheetData>
    <row r="1" spans="1:8" x14ac:dyDescent="0.2">
      <c r="A1" s="47" t="s">
        <v>166</v>
      </c>
      <c r="B1" t="s">
        <v>98</v>
      </c>
      <c r="C1" s="47" t="s">
        <v>99</v>
      </c>
      <c r="D1" t="s">
        <v>100</v>
      </c>
      <c r="E1" t="s">
        <v>101</v>
      </c>
      <c r="G1" t="s">
        <v>104</v>
      </c>
      <c r="H1" s="47" t="s">
        <v>105</v>
      </c>
    </row>
    <row r="2" spans="1:8" x14ac:dyDescent="0.2">
      <c r="A2" s="43" t="s">
        <v>719</v>
      </c>
      <c r="B2" s="11" t="s">
        <v>77</v>
      </c>
      <c r="C2" s="43" t="s">
        <v>720</v>
      </c>
      <c r="D2" s="4">
        <v>15725</v>
      </c>
      <c r="E2" s="4">
        <v>17000</v>
      </c>
      <c r="F2" s="4">
        <f t="shared" ref="F2:F11" si="0">SUM(D2:E2)/2</f>
        <v>16362.5</v>
      </c>
      <c r="G2" s="1"/>
      <c r="H2" s="43" t="s">
        <v>721</v>
      </c>
    </row>
    <row r="3" spans="1:8" x14ac:dyDescent="0.2">
      <c r="A3" s="43" t="s">
        <v>33</v>
      </c>
      <c r="B3" s="11" t="s">
        <v>77</v>
      </c>
      <c r="C3" s="43" t="s">
        <v>86</v>
      </c>
      <c r="D3" s="4">
        <v>16843</v>
      </c>
      <c r="E3" s="4">
        <v>18906</v>
      </c>
      <c r="F3" s="4">
        <f t="shared" si="0"/>
        <v>17874.5</v>
      </c>
      <c r="G3" s="1"/>
      <c r="H3" s="43" t="s">
        <v>34</v>
      </c>
    </row>
    <row r="4" spans="1:8" s="2" customFormat="1" x14ac:dyDescent="0.2">
      <c r="A4" s="2" t="s">
        <v>658</v>
      </c>
      <c r="B4" s="11">
        <v>40143</v>
      </c>
      <c r="C4" s="2" t="s">
        <v>125</v>
      </c>
      <c r="D4" s="4">
        <v>16863</v>
      </c>
      <c r="E4" s="4">
        <v>17371</v>
      </c>
      <c r="F4" s="4">
        <f t="shared" si="0"/>
        <v>17117</v>
      </c>
      <c r="G4" s="10" t="s">
        <v>153</v>
      </c>
      <c r="H4" s="2" t="s">
        <v>189</v>
      </c>
    </row>
    <row r="5" spans="1:8" x14ac:dyDescent="0.2">
      <c r="A5" s="2" t="s">
        <v>779</v>
      </c>
      <c r="B5" s="6">
        <v>39904</v>
      </c>
      <c r="C5" s="2" t="s">
        <v>179</v>
      </c>
      <c r="D5" s="5">
        <v>18000</v>
      </c>
      <c r="E5" s="5">
        <v>22000</v>
      </c>
      <c r="F5" s="4">
        <f t="shared" si="0"/>
        <v>20000</v>
      </c>
      <c r="G5" s="2" t="s">
        <v>121</v>
      </c>
      <c r="H5" s="2" t="s">
        <v>180</v>
      </c>
    </row>
    <row r="6" spans="1:8" x14ac:dyDescent="0.2">
      <c r="A6" s="24" t="s">
        <v>659</v>
      </c>
      <c r="B6" s="11">
        <v>40004</v>
      </c>
      <c r="C6" s="24" t="s">
        <v>660</v>
      </c>
      <c r="D6" s="4">
        <v>18807</v>
      </c>
      <c r="E6" s="4">
        <v>22875</v>
      </c>
      <c r="F6" s="4">
        <f t="shared" si="0"/>
        <v>20841</v>
      </c>
      <c r="G6" s="1" t="s">
        <v>171</v>
      </c>
      <c r="H6" s="2" t="s">
        <v>228</v>
      </c>
    </row>
    <row r="7" spans="1:8" x14ac:dyDescent="0.2">
      <c r="A7" s="43" t="s">
        <v>719</v>
      </c>
      <c r="B7" s="11" t="s">
        <v>77</v>
      </c>
      <c r="C7" s="43" t="s">
        <v>753</v>
      </c>
      <c r="D7" s="4">
        <v>18807</v>
      </c>
      <c r="E7" s="4">
        <v>20075</v>
      </c>
      <c r="F7" s="4">
        <f t="shared" si="0"/>
        <v>19441</v>
      </c>
      <c r="G7" s="1"/>
      <c r="H7" s="43" t="s">
        <v>228</v>
      </c>
    </row>
    <row r="8" spans="1:8" x14ac:dyDescent="0.2">
      <c r="A8" s="50" t="s">
        <v>661</v>
      </c>
      <c r="B8" s="11">
        <v>40121</v>
      </c>
      <c r="C8" s="50" t="s">
        <v>662</v>
      </c>
      <c r="D8" s="4">
        <v>20226</v>
      </c>
      <c r="E8" s="4">
        <v>22126</v>
      </c>
      <c r="F8" s="4">
        <f t="shared" si="0"/>
        <v>21176</v>
      </c>
      <c r="G8" s="1" t="s">
        <v>121</v>
      </c>
      <c r="H8" s="50" t="s">
        <v>663</v>
      </c>
    </row>
    <row r="9" spans="1:8" x14ac:dyDescent="0.2">
      <c r="A9" s="43" t="s">
        <v>705</v>
      </c>
      <c r="B9" s="11" t="s">
        <v>77</v>
      </c>
      <c r="C9" s="43" t="s">
        <v>663</v>
      </c>
      <c r="D9" s="4">
        <v>20226</v>
      </c>
      <c r="E9" s="4">
        <v>22126</v>
      </c>
      <c r="F9" s="4">
        <f t="shared" si="0"/>
        <v>21176</v>
      </c>
      <c r="G9" s="1"/>
      <c r="H9" s="43" t="s">
        <v>706</v>
      </c>
    </row>
    <row r="10" spans="1:8" x14ac:dyDescent="0.2">
      <c r="A10" s="48" t="s">
        <v>664</v>
      </c>
      <c r="B10" s="11">
        <v>39925</v>
      </c>
      <c r="C10" s="48" t="s">
        <v>665</v>
      </c>
      <c r="D10" s="4">
        <v>23500</v>
      </c>
      <c r="E10" s="4">
        <v>27000</v>
      </c>
      <c r="F10" s="4">
        <f t="shared" si="0"/>
        <v>25250</v>
      </c>
      <c r="G10" s="2" t="s">
        <v>171</v>
      </c>
      <c r="H10" s="49" t="s">
        <v>666</v>
      </c>
    </row>
    <row r="11" spans="1:8" x14ac:dyDescent="0.2">
      <c r="A11" s="48" t="s">
        <v>667</v>
      </c>
      <c r="B11" s="11">
        <v>39940</v>
      </c>
      <c r="C11" s="48" t="s">
        <v>668</v>
      </c>
      <c r="D11" s="4">
        <v>26784</v>
      </c>
      <c r="E11" s="4">
        <v>29714</v>
      </c>
      <c r="F11" s="4">
        <f t="shared" si="0"/>
        <v>28249</v>
      </c>
      <c r="G11" s="1" t="s">
        <v>250</v>
      </c>
      <c r="H11" s="48" t="s">
        <v>669</v>
      </c>
    </row>
    <row r="12" spans="1:8" x14ac:dyDescent="0.2">
      <c r="A12" s="47"/>
      <c r="C12" s="47"/>
      <c r="H12" s="47"/>
    </row>
    <row r="13" spans="1:8" x14ac:dyDescent="0.2">
      <c r="A13" s="2"/>
      <c r="B13" s="11"/>
      <c r="C13" s="2"/>
      <c r="D13" s="4"/>
      <c r="E13" s="4"/>
      <c r="F13" s="4"/>
      <c r="G13" s="1"/>
      <c r="H13" s="2"/>
    </row>
    <row r="14" spans="1:8" x14ac:dyDescent="0.2">
      <c r="A14" s="2"/>
      <c r="B14" s="11"/>
      <c r="C14" s="2"/>
      <c r="D14" s="4"/>
      <c r="E14" s="4"/>
      <c r="F14" s="4"/>
      <c r="G14" s="1"/>
      <c r="H14" s="2"/>
    </row>
    <row r="15" spans="1:8" x14ac:dyDescent="0.2">
      <c r="A15" s="2"/>
      <c r="B15" s="11"/>
      <c r="C15" s="2"/>
      <c r="D15" s="4"/>
      <c r="E15" s="4"/>
      <c r="F15" s="4"/>
      <c r="G15" s="1"/>
      <c r="H15" s="2"/>
    </row>
    <row r="16" spans="1:8" x14ac:dyDescent="0.2">
      <c r="A16" s="2"/>
      <c r="B16" s="11"/>
      <c r="C16" s="2"/>
      <c r="D16" s="4"/>
      <c r="E16" s="4"/>
      <c r="F16" s="4"/>
      <c r="G16" s="1"/>
      <c r="H16" s="2"/>
    </row>
    <row r="18" spans="3:6" x14ac:dyDescent="0.2">
      <c r="C18" s="2" t="s">
        <v>143</v>
      </c>
      <c r="D18" s="37">
        <f>COUNT(D4:D12)</f>
        <v>8</v>
      </c>
      <c r="E18" s="37">
        <f>COUNT(E4:E12)</f>
        <v>8</v>
      </c>
      <c r="F18" s="37">
        <f>COUNT(F4:F12)</f>
        <v>8</v>
      </c>
    </row>
    <row r="19" spans="3:6" x14ac:dyDescent="0.2">
      <c r="C19" s="2" t="s">
        <v>164</v>
      </c>
      <c r="D19" s="27">
        <f>SUM(D4:D12)/D18</f>
        <v>20401.625</v>
      </c>
      <c r="E19" s="27">
        <f>SUM(E4:E12)/E18</f>
        <v>22910.875</v>
      </c>
      <c r="F19" s="27">
        <f>SUM(F4:F12)/F18</f>
        <v>21656.25</v>
      </c>
    </row>
    <row r="20" spans="3:6" x14ac:dyDescent="0.2">
      <c r="C20" s="1" t="s">
        <v>165</v>
      </c>
      <c r="D20" s="4">
        <v>26784</v>
      </c>
      <c r="E20" s="4">
        <v>29714</v>
      </c>
      <c r="F20" s="4"/>
    </row>
    <row r="21" spans="3:6" x14ac:dyDescent="0.2">
      <c r="C21" s="1" t="s">
        <v>146</v>
      </c>
      <c r="D21" s="4">
        <v>15725</v>
      </c>
      <c r="E21" s="4">
        <v>17000</v>
      </c>
      <c r="F21" s="4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Excavator</vt:lpstr>
      <vt:lpstr>Supervisor</vt:lpstr>
      <vt:lpstr>Field Officer</vt:lpstr>
      <vt:lpstr>Project Manager</vt:lpstr>
      <vt:lpstr>Junior CRM SMR</vt:lpstr>
      <vt:lpstr>Senior CRM SMR</vt:lpstr>
      <vt:lpstr>Conservation</vt:lpstr>
      <vt:lpstr>Specialist</vt:lpstr>
      <vt:lpstr>Illustrator</vt:lpstr>
      <vt:lpstr>Consultants</vt:lpstr>
      <vt:lpstr>Misc.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dcterms:created xsi:type="dcterms:W3CDTF">2011-04-21T14:08:43Z</dcterms:created>
  <dcterms:modified xsi:type="dcterms:W3CDTF">2012-11-05T20:14:46Z</dcterms:modified>
</cp:coreProperties>
</file>